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105" windowWidth="19410" windowHeight="10440"/>
  </bookViews>
  <sheets>
    <sheet name="перечень МКД 2020-2022" sheetId="1" r:id="rId1"/>
    <sheet name="виды ремонта 2020-2022" sheetId="5" r:id="rId2"/>
    <sheet name="показатели" sheetId="4" r:id="rId3"/>
  </sheets>
  <externalReferences>
    <externalReference r:id="rId4"/>
  </externalReferences>
  <definedNames>
    <definedName name="_xlnm._FilterDatabase" localSheetId="1" hidden="1">'виды ремонта 2020-2022'!$A$6:$AX$16</definedName>
    <definedName name="_xlnm._FilterDatabase" localSheetId="0" hidden="1">'перечень МКД 2020-2022'!$A$7:$AH$16</definedName>
    <definedName name="_xlnm._FilterDatabase" localSheetId="2" hidden="1">показатели!$A$6:$N$6</definedName>
    <definedName name="_xlnm.Print_Titles" localSheetId="1">'виды ремонта 2020-2022'!$A:$H,'виды ремонта 2020-2022'!$3:$6</definedName>
    <definedName name="_xlnm.Print_Titles" localSheetId="0">'перечень МКД 2020-2022'!$A:$H,'перечень МКД 2020-2022'!$3:$7</definedName>
    <definedName name="_xlnm.Print_Titles" localSheetId="2">показатели!$3:$6</definedName>
    <definedName name="_xlnm.Print_Area" localSheetId="1">'виды ремонта 2020-2022'!$A$1:$AR$16</definedName>
    <definedName name="_xlnm.Print_Area" localSheetId="0">'перечень МКД 2020-2022'!$A$1:$Y$16</definedName>
    <definedName name="_xlnm.Print_Area" localSheetId="2">показатели!$A$1:$N$13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" i="4"/>
  <c r="M11"/>
  <c r="L11"/>
  <c r="K11"/>
  <c r="J11"/>
  <c r="G11"/>
  <c r="F11"/>
  <c r="E11"/>
  <c r="D11"/>
  <c r="N10"/>
  <c r="M10"/>
  <c r="D10"/>
  <c r="I12" i="5"/>
  <c r="W15" i="1"/>
  <c r="W14"/>
  <c r="D9" i="4" l="1"/>
  <c r="N9"/>
  <c r="V12" i="1"/>
  <c r="I11" i="5"/>
  <c r="S13"/>
  <c r="I13"/>
  <c r="I14" l="1"/>
  <c r="R11" i="1"/>
  <c r="M9" i="4" l="1"/>
  <c r="R12" i="1"/>
  <c r="R8" s="1"/>
  <c r="C9" i="4" l="1"/>
  <c r="C11"/>
  <c r="Q8" i="1" l="1"/>
  <c r="P8"/>
  <c r="O8"/>
  <c r="N8"/>
  <c r="W12"/>
  <c r="W11"/>
  <c r="I7" i="5"/>
  <c r="V8" i="1"/>
  <c r="L7" i="4"/>
  <c r="K7"/>
  <c r="J7"/>
  <c r="G7"/>
  <c r="F7"/>
  <c r="E7"/>
  <c r="D7"/>
  <c r="S8" i="1"/>
  <c r="T8"/>
  <c r="U8"/>
  <c r="W8"/>
  <c r="L9" i="4" l="1"/>
  <c r="K9"/>
  <c r="J9"/>
  <c r="G9"/>
  <c r="F9"/>
  <c r="E9"/>
</calcChain>
</file>

<file path=xl/sharedStrings.xml><?xml version="1.0" encoding="utf-8"?>
<sst xmlns="http://schemas.openxmlformats.org/spreadsheetml/2006/main" count="205" uniqueCount="96">
  <si>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</si>
  <si>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</si>
  <si>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</si>
  <si>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</si>
  <si>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</si>
  <si>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</si>
  <si>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</si>
  <si>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</si>
  <si>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</si>
  <si>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</si>
  <si>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</si>
  <si>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</si>
  <si>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</si>
  <si>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</si>
  <si>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</si>
  <si>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</si>
  <si>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</si>
  <si>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</si>
  <si>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</si>
  <si>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</si>
  <si>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</si>
  <si>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</si>
  <si>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</si>
  <si>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</si>
  <si>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</si>
  <si>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</si>
  <si>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</si>
  <si>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</si>
  <si>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</si>
  <si>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</si>
  <si>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</si>
  <si>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</si>
  <si>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</si>
  <si>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улица</t>
  </si>
  <si>
    <t>Х</t>
  </si>
  <si>
    <t>кирпич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</si>
  <si>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</si>
  <si>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</si>
  <si>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</si>
  <si>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</si>
  <si>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</si>
  <si>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</si>
  <si>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</si>
  <si>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</si>
  <si>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</si>
  <si>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</si>
  <si>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</si>
  <si>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</si>
  <si>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</si>
  <si>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</si>
  <si>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</si>
  <si>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</si>
  <si>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</si>
  <si>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</si>
  <si>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</si>
  <si>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</si>
  <si>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</si>
  <si>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</si>
  <si>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</si>
  <si>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</si>
  <si>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</si>
  <si>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</si>
  <si>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</si>
  <si>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</si>
  <si>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</si>
  <si>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</si>
  <si>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</si>
  <si>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</si>
  <si>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</si>
  <si>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</si>
  <si>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</si>
  <si>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</si>
  <si>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 xml:space="preserve">улица  </t>
  </si>
  <si>
    <t xml:space="preserve">город </t>
  </si>
  <si>
    <t>2021 год</t>
  </si>
  <si>
    <t>* - многоквартирный дом"</t>
  </si>
  <si>
    <t>12.2021</t>
  </si>
  <si>
    <t>1. 2020 год</t>
  </si>
  <si>
    <t>2022 год</t>
  </si>
  <si>
    <t>2. 2021 год</t>
  </si>
  <si>
    <t>3. 2022 год</t>
  </si>
  <si>
    <t>1.2020 год</t>
  </si>
  <si>
    <t>2020 год</t>
  </si>
  <si>
    <t>12.2022</t>
  </si>
  <si>
    <t>Планируемые показатели выполнения краткосрочного плана по городскому поселению город Жуков на 2020-2022 годы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</si>
  <si>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по городскому поселению город Жуков на 2020-2022 годы</t>
  </si>
  <si>
    <t>Всего по МО "Город Кременки" МР "Жуковский район"</t>
  </si>
  <si>
    <t>Кременки</t>
  </si>
  <si>
    <t>Лесная</t>
  </si>
  <si>
    <t>Мира</t>
  </si>
  <si>
    <t>Дашковой</t>
  </si>
  <si>
    <t>Перечень многоквартирных домов, которые подлежат капитальному ремонту по городскому поселению город Кременки  в 2020-2022 годы</t>
  </si>
  <si>
    <t>Всего по МО ГП "Город Кременки" МР "Жуковский район"</t>
  </si>
  <si>
    <r>
      <t xml:space="preserve">Приложение № 1
к Постановлению
</t>
    </r>
    <r>
      <rPr>
        <u/>
        <sz val="11"/>
        <rFont val="Times New Roman"/>
        <family val="1"/>
        <charset val="204"/>
      </rPr>
      <t xml:space="preserve">от                       2022 г. №         -п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</si>
  <si>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Приложение № 2 
к Постановлению 
</t>
    </r>
    <r>
      <rPr>
        <u/>
        <sz val="11"/>
        <rFont val="Times New Roman"/>
        <family val="1"/>
        <charset val="204"/>
      </rPr>
      <t xml:space="preserve">от                       2022 г. №         -п </t>
    </r>
  </si>
  <si>
    <r>
      <t>Приложение № 3
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</t>
    </r>
    <r>
      <rPr>
        <u/>
        <sz val="10"/>
        <color theme="1"/>
        <rFont val="Times New Roman"/>
        <family val="1"/>
        <charset val="204"/>
      </rPr>
      <t xml:space="preserve">                       2022 г. №         -п </t>
    </r>
    <r>
      <rPr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</si>
</sst>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9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0"/>
      <color rgb="FF444444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9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0" fontId="2" fillId="0" borderId="0"/>
    <xf numFmtId="164" fontId="24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1"/>
    <xf numFmtId="3" fontId="16" fillId="0" borderId="2" xfId="2" applyNumberFormat="1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left" vertical="center" wrapText="1"/>
    </xf>
    <xf numFmtId="0" fontId="18" fillId="0" borderId="0" xfId="22" applyFont="1" applyFill="1" applyAlignment="1">
      <alignment horizontal="left" vertical="center"/>
    </xf>
    <xf numFmtId="0" fontId="18" fillId="0" borderId="0" xfId="22" applyFont="1" applyFill="1" applyAlignment="1">
      <alignment horizontal="center" vertical="center" wrapText="1"/>
    </xf>
    <xf numFmtId="0" fontId="18" fillId="0" borderId="0" xfId="22" applyFont="1" applyFill="1" applyAlignment="1">
      <alignment wrapText="1"/>
    </xf>
    <xf numFmtId="0" fontId="18" fillId="0" borderId="0" xfId="22" applyFont="1" applyFill="1" applyAlignment="1">
      <alignment horizontal="left" wrapText="1"/>
    </xf>
    <xf numFmtId="0" fontId="18" fillId="0" borderId="0" xfId="22" applyFont="1" applyFill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17" fillId="0" borderId="0" xfId="1" applyFont="1" applyFill="1" applyAlignment="1">
      <alignment horizontal="center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0" xfId="1" applyFont="1" applyFill="1"/>
    <xf numFmtId="0" fontId="1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5" fillId="0" borderId="0" xfId="1" applyFill="1"/>
    <xf numFmtId="0" fontId="11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0" fontId="11" fillId="0" borderId="2" xfId="1" applyFont="1" applyFill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/>
    <xf numFmtId="0" fontId="17" fillId="0" borderId="0" xfId="1" applyFont="1" applyFill="1" applyAlignment="1">
      <alignment horizontal="left" wrapText="1"/>
    </xf>
    <xf numFmtId="0" fontId="21" fillId="0" borderId="3" xfId="1" applyFont="1" applyFill="1" applyBorder="1" applyAlignment="1">
      <alignment vertical="center" wrapText="1"/>
    </xf>
    <xf numFmtId="0" fontId="21" fillId="0" borderId="3" xfId="1" applyFont="1" applyFill="1" applyBorder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5" xfId="22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 wrapText="1"/>
    </xf>
    <xf numFmtId="4" fontId="19" fillId="0" borderId="6" xfId="0" applyNumberFormat="1" applyFont="1" applyFill="1" applyBorder="1" applyAlignment="1">
      <alignment horizontal="right" vertical="center" indent="1"/>
    </xf>
    <xf numFmtId="3" fontId="19" fillId="0" borderId="6" xfId="0" applyNumberFormat="1" applyFont="1" applyFill="1" applyBorder="1" applyAlignment="1">
      <alignment horizontal="right" vertical="center" indent="1"/>
    </xf>
    <xf numFmtId="0" fontId="19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right" vertical="center" indent="1"/>
    </xf>
    <xf numFmtId="3" fontId="21" fillId="0" borderId="6" xfId="0" applyNumberFormat="1" applyFont="1" applyFill="1" applyBorder="1" applyAlignment="1">
      <alignment horizontal="right" vertical="center" indent="1"/>
    </xf>
    <xf numFmtId="4" fontId="21" fillId="0" borderId="6" xfId="0" quotePrefix="1" applyNumberFormat="1" applyFont="1" applyFill="1" applyBorder="1" applyAlignment="1">
      <alignment horizontal="center" vertical="center"/>
    </xf>
    <xf numFmtId="4" fontId="19" fillId="0" borderId="6" xfId="0" quotePrefix="1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21" fillId="0" borderId="6" xfId="2" applyNumberFormat="1" applyFont="1" applyFill="1" applyBorder="1" applyAlignment="1">
      <alignment horizontal="right" vertical="center"/>
    </xf>
    <xf numFmtId="4" fontId="21" fillId="0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Fill="1" applyBorder="1" applyAlignment="1">
      <alignment horizontal="right" vertical="center"/>
    </xf>
    <xf numFmtId="4" fontId="19" fillId="0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right" vertical="center"/>
    </xf>
    <xf numFmtId="0" fontId="19" fillId="0" borderId="0" xfId="1" applyFont="1" applyFill="1"/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wrapText="1"/>
    </xf>
    <xf numFmtId="3" fontId="19" fillId="0" borderId="0" xfId="1" applyNumberFormat="1" applyFont="1" applyFill="1"/>
    <xf numFmtId="0" fontId="17" fillId="0" borderId="2" xfId="1" applyFont="1" applyFill="1" applyBorder="1" applyAlignment="1">
      <alignment horizontal="center" vertical="center" textRotation="90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3" fontId="17" fillId="0" borderId="6" xfId="22" applyNumberFormat="1" applyFont="1" applyFill="1" applyBorder="1" applyAlignment="1">
      <alignment horizontal="center" vertical="center" wrapText="1"/>
    </xf>
    <xf numFmtId="0" fontId="17" fillId="0" borderId="6" xfId="22" applyFont="1" applyFill="1" applyBorder="1" applyAlignment="1">
      <alignment horizontal="center" vertical="center"/>
    </xf>
    <xf numFmtId="3" fontId="17" fillId="0" borderId="6" xfId="22" applyNumberFormat="1" applyFont="1" applyFill="1" applyBorder="1" applyAlignment="1">
      <alignment horizontal="center"/>
    </xf>
    <xf numFmtId="3" fontId="17" fillId="0" borderId="6" xfId="22" applyNumberFormat="1" applyFont="1" applyFill="1" applyBorder="1" applyAlignment="1">
      <alignment horizontal="center" vertical="center"/>
    </xf>
    <xf numFmtId="0" fontId="21" fillId="0" borderId="6" xfId="22" applyFont="1" applyFill="1" applyBorder="1" applyAlignment="1">
      <alignment horizontal="left" vertical="center"/>
    </xf>
    <xf numFmtId="0" fontId="21" fillId="0" borderId="6" xfId="22" applyFont="1" applyFill="1" applyBorder="1" applyAlignment="1">
      <alignment horizontal="left" vertical="center" wrapText="1"/>
    </xf>
    <xf numFmtId="0" fontId="21" fillId="0" borderId="6" xfId="22" applyFont="1" applyFill="1" applyBorder="1" applyAlignment="1">
      <alignment horizontal="center" vertical="center"/>
    </xf>
    <xf numFmtId="0" fontId="23" fillId="0" borderId="6" xfId="22" applyFont="1" applyFill="1" applyBorder="1" applyAlignment="1">
      <alignment vertical="center"/>
    </xf>
    <xf numFmtId="3" fontId="23" fillId="0" borderId="6" xfId="22" applyNumberFormat="1" applyFont="1" applyFill="1" applyBorder="1" applyAlignment="1">
      <alignment vertical="center"/>
    </xf>
    <xf numFmtId="4" fontId="1" fillId="0" borderId="0" xfId="1" applyNumberFormat="1" applyFont="1"/>
    <xf numFmtId="0" fontId="0" fillId="0" borderId="6" xfId="0" applyFont="1" applyFill="1" applyBorder="1" applyAlignment="1">
      <alignment horizontal="center" vertical="center" wrapText="1"/>
    </xf>
    <xf numFmtId="4" fontId="17" fillId="0" borderId="6" xfId="3" applyNumberFormat="1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/>
    </xf>
    <xf numFmtId="3" fontId="17" fillId="0" borderId="3" xfId="1" applyNumberFormat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4" fontId="17" fillId="0" borderId="0" xfId="3" applyNumberFormat="1" applyFont="1" applyFill="1" applyBorder="1" applyAlignment="1">
      <alignment horizontal="right"/>
    </xf>
    <xf numFmtId="0" fontId="17" fillId="0" borderId="6" xfId="22" applyFont="1" applyFill="1" applyBorder="1" applyAlignment="1">
      <alignment horizontal="left" vertical="center" wrapText="1"/>
    </xf>
    <xf numFmtId="0" fontId="17" fillId="0" borderId="6" xfId="22" applyFont="1" applyFill="1" applyBorder="1" applyAlignment="1">
      <alignment horizontal="right" vertical="center"/>
    </xf>
    <xf numFmtId="4" fontId="17" fillId="0" borderId="6" xfId="22" applyNumberFormat="1" applyFont="1" applyFill="1" applyBorder="1" applyAlignment="1">
      <alignment horizontal="right" vertical="center"/>
    </xf>
    <xf numFmtId="4" fontId="23" fillId="0" borderId="6" xfId="22" applyNumberFormat="1" applyFont="1" applyFill="1" applyBorder="1" applyAlignment="1">
      <alignment horizontal="right" vertical="center"/>
    </xf>
    <xf numFmtId="0" fontId="23" fillId="0" borderId="6" xfId="22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7" fillId="0" borderId="6" xfId="22" applyFont="1" applyFill="1" applyBorder="1" applyAlignment="1">
      <alignment horizontal="center" vertical="center" textRotation="90" wrapText="1"/>
    </xf>
    <xf numFmtId="0" fontId="17" fillId="0" borderId="6" xfId="22" applyFont="1" applyFill="1" applyBorder="1" applyAlignment="1">
      <alignment horizontal="left" vertical="center"/>
    </xf>
    <xf numFmtId="0" fontId="17" fillId="0" borderId="6" xfId="22" applyFont="1" applyFill="1" applyBorder="1" applyAlignment="1">
      <alignment horizontal="center" vertical="center" wrapText="1"/>
    </xf>
    <xf numFmtId="0" fontId="18" fillId="0" borderId="0" xfId="22" applyFont="1" applyFill="1"/>
    <xf numFmtId="0" fontId="18" fillId="0" borderId="0" xfId="22" applyFont="1" applyFill="1" applyAlignment="1">
      <alignment vertical="center" wrapText="1"/>
    </xf>
    <xf numFmtId="0" fontId="18" fillId="0" borderId="0" xfId="22" applyFont="1" applyFill="1" applyAlignment="1">
      <alignment horizontal="center"/>
    </xf>
    <xf numFmtId="0" fontId="25" fillId="0" borderId="6" xfId="0" applyFont="1" applyBorder="1"/>
    <xf numFmtId="164" fontId="25" fillId="0" borderId="6" xfId="29" applyFont="1" applyBorder="1"/>
    <xf numFmtId="164" fontId="21" fillId="0" borderId="6" xfId="29" applyFont="1" applyFill="1" applyBorder="1" applyAlignment="1">
      <alignment horizontal="center" vertical="center"/>
    </xf>
    <xf numFmtId="4" fontId="19" fillId="0" borderId="6" xfId="0" quotePrefix="1" applyNumberFormat="1" applyFont="1" applyFill="1" applyBorder="1" applyAlignment="1">
      <alignment horizontal="right" vertical="center" wrapText="1" indent="1"/>
    </xf>
    <xf numFmtId="4" fontId="19" fillId="0" borderId="6" xfId="2" applyNumberFormat="1" applyFont="1" applyFill="1" applyBorder="1" applyAlignment="1">
      <alignment horizontal="right" vertical="center"/>
    </xf>
    <xf numFmtId="4" fontId="17" fillId="0" borderId="6" xfId="22" applyNumberFormat="1" applyFont="1" applyFill="1" applyBorder="1" applyAlignment="1">
      <alignment vertical="center"/>
    </xf>
    <xf numFmtId="4" fontId="19" fillId="0" borderId="6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right" vertical="center"/>
    </xf>
    <xf numFmtId="164" fontId="26" fillId="0" borderId="6" xfId="29" applyFont="1" applyBorder="1"/>
    <xf numFmtId="0" fontId="17" fillId="0" borderId="6" xfId="22" applyFont="1" applyFill="1" applyBorder="1" applyAlignment="1">
      <alignment vertical="center"/>
    </xf>
    <xf numFmtId="3" fontId="17" fillId="0" borderId="6" xfId="22" applyNumberFormat="1" applyFont="1" applyFill="1" applyBorder="1" applyAlignment="1">
      <alignment vertical="center"/>
    </xf>
    <xf numFmtId="4" fontId="8" fillId="0" borderId="2" xfId="1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0" fontId="17" fillId="0" borderId="2" xfId="1" applyFont="1" applyFill="1" applyBorder="1" applyAlignment="1">
      <alignment horizontal="center" vertical="center" textRotation="90" wrapText="1"/>
    </xf>
    <xf numFmtId="0" fontId="17" fillId="0" borderId="2" xfId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 textRotation="90" wrapText="1"/>
    </xf>
    <xf numFmtId="0" fontId="20" fillId="0" borderId="1" xfId="1" applyFont="1" applyFill="1" applyBorder="1" applyAlignment="1">
      <alignment horizontal="center" vertical="top" wrapText="1"/>
    </xf>
    <xf numFmtId="0" fontId="19" fillId="0" borderId="0" xfId="1" applyFont="1" applyFill="1" applyAlignment="1">
      <alignment horizontal="right" vertical="top" wrapText="1"/>
    </xf>
    <xf numFmtId="0" fontId="17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textRotation="90"/>
    </xf>
    <xf numFmtId="0" fontId="17" fillId="0" borderId="7" xfId="22" applyFont="1" applyFill="1" applyBorder="1" applyAlignment="1">
      <alignment horizontal="center" vertical="center" textRotation="90" wrapText="1"/>
    </xf>
    <xf numFmtId="0" fontId="17" fillId="0" borderId="6" xfId="22" applyFont="1" applyFill="1" applyBorder="1" applyAlignment="1">
      <alignment horizontal="center" vertical="center" textRotation="90" wrapText="1"/>
    </xf>
    <xf numFmtId="0" fontId="17" fillId="0" borderId="7" xfId="22" applyFont="1" applyFill="1" applyBorder="1" applyAlignment="1">
      <alignment horizontal="center" vertical="center" wrapText="1"/>
    </xf>
    <xf numFmtId="0" fontId="17" fillId="0" borderId="7" xfId="22" applyFont="1" applyFill="1" applyBorder="1" applyAlignment="1">
      <alignment horizontal="left" vertical="center"/>
    </xf>
    <xf numFmtId="0" fontId="17" fillId="0" borderId="6" xfId="22" applyFont="1" applyFill="1" applyBorder="1" applyAlignment="1">
      <alignment horizontal="left" vertical="center"/>
    </xf>
    <xf numFmtId="0" fontId="17" fillId="0" borderId="6" xfId="22" applyFont="1" applyFill="1" applyBorder="1" applyAlignment="1">
      <alignment horizontal="center" vertical="center" wrapText="1"/>
    </xf>
    <xf numFmtId="0" fontId="20" fillId="0" borderId="6" xfId="22" applyFont="1" applyFill="1" applyBorder="1" applyAlignment="1">
      <alignment horizontal="center" vertical="center" wrapText="1"/>
    </xf>
    <xf numFmtId="0" fontId="19" fillId="0" borderId="1" xfId="22" applyFont="1" applyFill="1" applyBorder="1" applyAlignment="1">
      <alignment horizontal="right" vertical="top" wrapText="1"/>
    </xf>
    <xf numFmtId="0" fontId="8" fillId="0" borderId="0" xfId="1" applyFont="1" applyFill="1" applyAlignment="1">
      <alignment horizontal="righ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</cellXfs>
  <cellStyles count="30">
    <cellStyle name="Excel Built-in Normal" xfId="4"/>
    <cellStyle name="Excel Built-in Normal 2" xfId="2"/>
    <cellStyle name="TableStyleLight1" xfId="5"/>
    <cellStyle name="Обычный" xfId="0" builtinId="0"/>
    <cellStyle name="Обычный 2" xfId="1"/>
    <cellStyle name="Обычный 2 2" xfId="6"/>
    <cellStyle name="Обычный 2 2 2" xfId="27"/>
    <cellStyle name="Обычный 2 3" xfId="3"/>
    <cellStyle name="Обычный 2 4" xfId="22"/>
    <cellStyle name="Обычный 2 4 2" xfId="24"/>
    <cellStyle name="Обычный 2 4 2 3" xfId="28"/>
    <cellStyle name="Обычный 2 5" xfId="23"/>
    <cellStyle name="Обычный 2 5 3" xfId="25"/>
    <cellStyle name="Обычный 2 8" xfId="26"/>
    <cellStyle name="Обычный 3" xfId="7"/>
    <cellStyle name="Обычный 3 2" xfId="8"/>
    <cellStyle name="Обычный 3 3" xfId="9"/>
    <cellStyle name="Обычный 4" xfId="10"/>
    <cellStyle name="Обычный 4 2" xfId="11"/>
    <cellStyle name="Обычный 4 3" xfId="12"/>
    <cellStyle name="Обычный 5" xfId="13"/>
    <cellStyle name="Обычный 6" xfId="14"/>
    <cellStyle name="Обычный 6 2" xfId="15"/>
    <cellStyle name="Обычный 6 3" xfId="16"/>
    <cellStyle name="Обычный 7" xfId="17"/>
    <cellStyle name="Обычный 7 2" xfId="18"/>
    <cellStyle name="Обычный 7 3" xfId="19"/>
    <cellStyle name="Обычный 8" xfId="20"/>
    <cellStyle name="Обычный 9" xfId="21"/>
    <cellStyle name="Финансовый" xfId="29" builtinId="3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%20&#1087;&#1072;&#1087;&#1082;&#1072;/&#1056;&#1077;&#1075;.%20&#1092;&#1086;&#1085;&#1076;/&#1055;&#1088;&#1086;&#1075;&#1088;&#1072;&#1084;&#1084;&#1072;%20&#1087;&#1086;%20&#1082;&#1072;&#1087;.%20&#1088;&#1077;&#1084;&#1086;&#1085;&#1090;&#1091;/&#1050;&#1088;&#1072;&#1090;&#1082;&#1086;&#1089;&#1088;&#1086;&#1095;&#1085;&#1099;&#1077;%20&#1087;&#1083;&#1072;&#1085;&#1099;/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F16"/>
  <sheetViews>
    <sheetView tabSelected="1" topLeftCell="C1" zoomScaleNormal="100" zoomScaleSheetLayoutView="70" workbookViewId="0">
      <selection activeCell="C1" sqref="C1"/>
    </sheetView>
  </sheetViews>
  <sheetFormatPr defaultColWidth="9.140625" defaultRowHeight="15"/>
  <cols>
    <col min="1" max="1" width="10.7109375" style="10" customWidth="1"/>
    <col min="2" max="2" width="9.42578125" style="26" customWidth="1"/>
    <col min="3" max="3" width="16" style="26" customWidth="1"/>
    <col min="4" max="4" width="14.140625" style="26" customWidth="1"/>
    <col min="5" max="5" width="18.85546875" style="26" customWidth="1"/>
    <col min="6" max="6" width="8.28515625" style="11" customWidth="1"/>
    <col min="7" max="7" width="5.42578125" style="11" customWidth="1"/>
    <col min="8" max="8" width="4.42578125" style="13" customWidth="1"/>
    <col min="9" max="9" width="7.28515625" style="11" customWidth="1"/>
    <col min="10" max="10" width="6" style="14" customWidth="1"/>
    <col min="11" max="11" width="17.28515625" style="54" customWidth="1"/>
    <col min="12" max="13" width="5.7109375" style="14" customWidth="1"/>
    <col min="14" max="14" width="14" style="52" customWidth="1"/>
    <col min="15" max="15" width="13.7109375" style="52" customWidth="1"/>
    <col min="16" max="16" width="13.5703125" style="52" customWidth="1"/>
    <col min="17" max="17" width="8.85546875" style="55" customWidth="1"/>
    <col min="18" max="18" width="17.7109375" style="52" customWidth="1"/>
    <col min="19" max="19" width="10.140625" style="52" customWidth="1"/>
    <col min="20" max="20" width="7.42578125" style="52" customWidth="1"/>
    <col min="21" max="21" width="14.28515625" style="52" customWidth="1"/>
    <col min="22" max="22" width="17.140625" style="52" customWidth="1"/>
    <col min="23" max="23" width="10.85546875" style="52" customWidth="1"/>
    <col min="24" max="24" width="9.42578125" style="52" customWidth="1"/>
    <col min="25" max="25" width="11.7109375" style="14" customWidth="1"/>
    <col min="26" max="26" width="67.140625" style="52" bestFit="1" customWidth="1"/>
    <col min="27" max="16384" width="9.140625" style="52"/>
  </cols>
  <sheetData>
    <row r="1" spans="1:32" ht="78" customHeight="1">
      <c r="G1" s="106" t="s">
        <v>93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32" ht="15.75" customHeight="1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32" ht="23.25" customHeight="1">
      <c r="A3" s="103" t="s">
        <v>0</v>
      </c>
      <c r="B3" s="103" t="s">
        <v>1</v>
      </c>
      <c r="C3" s="103"/>
      <c r="D3" s="103"/>
      <c r="E3" s="103"/>
      <c r="F3" s="103"/>
      <c r="G3" s="103"/>
      <c r="H3" s="103"/>
      <c r="I3" s="107" t="s">
        <v>2</v>
      </c>
      <c r="J3" s="107"/>
      <c r="K3" s="102" t="s">
        <v>3</v>
      </c>
      <c r="L3" s="108" t="s">
        <v>4</v>
      </c>
      <c r="M3" s="108" t="s">
        <v>5</v>
      </c>
      <c r="N3" s="102" t="s">
        <v>6</v>
      </c>
      <c r="O3" s="103" t="s">
        <v>7</v>
      </c>
      <c r="P3" s="103"/>
      <c r="Q3" s="104" t="s">
        <v>8</v>
      </c>
      <c r="R3" s="103" t="s">
        <v>9</v>
      </c>
      <c r="S3" s="103"/>
      <c r="T3" s="103"/>
      <c r="U3" s="103"/>
      <c r="V3" s="103"/>
      <c r="W3" s="102" t="s">
        <v>10</v>
      </c>
      <c r="X3" s="102" t="s">
        <v>11</v>
      </c>
      <c r="Y3" s="102" t="s">
        <v>12</v>
      </c>
    </row>
    <row r="4" spans="1:32" ht="15" customHeight="1">
      <c r="A4" s="103"/>
      <c r="B4" s="102" t="s">
        <v>13</v>
      </c>
      <c r="C4" s="102" t="s">
        <v>14</v>
      </c>
      <c r="D4" s="102" t="s">
        <v>15</v>
      </c>
      <c r="E4" s="102" t="s">
        <v>16</v>
      </c>
      <c r="F4" s="102" t="s">
        <v>17</v>
      </c>
      <c r="G4" s="102" t="s">
        <v>18</v>
      </c>
      <c r="H4" s="102" t="s">
        <v>19</v>
      </c>
      <c r="I4" s="102" t="s">
        <v>20</v>
      </c>
      <c r="J4" s="102" t="s">
        <v>21</v>
      </c>
      <c r="K4" s="102"/>
      <c r="L4" s="108"/>
      <c r="M4" s="108"/>
      <c r="N4" s="102"/>
      <c r="O4" s="102" t="s">
        <v>22</v>
      </c>
      <c r="P4" s="102" t="s">
        <v>23</v>
      </c>
      <c r="Q4" s="104"/>
      <c r="R4" s="102" t="s">
        <v>22</v>
      </c>
      <c r="S4" s="103" t="s">
        <v>24</v>
      </c>
      <c r="T4" s="103"/>
      <c r="U4" s="103"/>
      <c r="V4" s="103"/>
      <c r="W4" s="102"/>
      <c r="X4" s="102"/>
      <c r="Y4" s="102"/>
    </row>
    <row r="5" spans="1:32" ht="137.25" customHeight="1">
      <c r="A5" s="10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8"/>
      <c r="M5" s="108"/>
      <c r="N5" s="102"/>
      <c r="O5" s="102"/>
      <c r="P5" s="102"/>
      <c r="Q5" s="104"/>
      <c r="R5" s="102"/>
      <c r="S5" s="56" t="s">
        <v>25</v>
      </c>
      <c r="T5" s="56" t="s">
        <v>26</v>
      </c>
      <c r="U5" s="56" t="s">
        <v>27</v>
      </c>
      <c r="V5" s="56" t="s">
        <v>28</v>
      </c>
      <c r="W5" s="102"/>
      <c r="X5" s="102"/>
      <c r="Y5" s="102"/>
    </row>
    <row r="6" spans="1:32">
      <c r="A6" s="103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8"/>
      <c r="M6" s="108"/>
      <c r="N6" s="57" t="s">
        <v>29</v>
      </c>
      <c r="O6" s="57" t="s">
        <v>29</v>
      </c>
      <c r="P6" s="57" t="s">
        <v>29</v>
      </c>
      <c r="Q6" s="9" t="s">
        <v>30</v>
      </c>
      <c r="R6" s="57" t="s">
        <v>31</v>
      </c>
      <c r="S6" s="57" t="s">
        <v>31</v>
      </c>
      <c r="T6" s="57" t="s">
        <v>31</v>
      </c>
      <c r="U6" s="57" t="s">
        <v>31</v>
      </c>
      <c r="V6" s="57" t="s">
        <v>31</v>
      </c>
      <c r="W6" s="57" t="s">
        <v>32</v>
      </c>
      <c r="X6" s="57" t="s">
        <v>32</v>
      </c>
      <c r="Y6" s="102"/>
    </row>
    <row r="7" spans="1:32">
      <c r="A7" s="58">
        <v>1</v>
      </c>
      <c r="B7" s="57">
        <v>2</v>
      </c>
      <c r="C7" s="57">
        <v>3</v>
      </c>
      <c r="D7" s="57">
        <v>4</v>
      </c>
      <c r="E7" s="57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7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12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  <c r="Y7" s="58">
        <v>25</v>
      </c>
    </row>
    <row r="8" spans="1:32">
      <c r="A8" s="37" t="s">
        <v>86</v>
      </c>
      <c r="B8" s="38"/>
      <c r="C8" s="38"/>
      <c r="D8" s="38"/>
      <c r="E8" s="38"/>
      <c r="F8" s="39"/>
      <c r="G8" s="39"/>
      <c r="H8" s="39"/>
      <c r="I8" s="39" t="s">
        <v>34</v>
      </c>
      <c r="J8" s="39" t="s">
        <v>34</v>
      </c>
      <c r="K8" s="39" t="s">
        <v>34</v>
      </c>
      <c r="L8" s="40" t="s">
        <v>34</v>
      </c>
      <c r="M8" s="40" t="s">
        <v>34</v>
      </c>
      <c r="N8" s="41">
        <f>SUM(N10:N16)</f>
        <v>14985.5</v>
      </c>
      <c r="O8" s="41">
        <f>SUM(O10:O16)</f>
        <v>8056.7999999999993</v>
      </c>
      <c r="P8" s="41">
        <f>SUM(P10:P16)</f>
        <v>9910.7000000000007</v>
      </c>
      <c r="Q8" s="42">
        <f>SUM(Q10:Q16)</f>
        <v>666</v>
      </c>
      <c r="R8" s="41">
        <f>SUM(R10:R16)</f>
        <v>19837348.469999999</v>
      </c>
      <c r="S8" s="41">
        <f>SUM(S11:S16)</f>
        <v>0</v>
      </c>
      <c r="T8" s="41">
        <f>SUM(T11:T16)</f>
        <v>0</v>
      </c>
      <c r="U8" s="41">
        <f>SUM(U11:U16)</f>
        <v>0</v>
      </c>
      <c r="V8" s="41">
        <f>SUM(V10:V16)</f>
        <v>19837348.469999999</v>
      </c>
      <c r="W8" s="50" t="str">
        <f t="shared" ref="W8" si="0">IF(F8&gt;0,ROUND(R8/O8,0),"Х")</f>
        <v>Х</v>
      </c>
      <c r="X8" s="50" t="s">
        <v>34</v>
      </c>
      <c r="Y8" s="43" t="s">
        <v>34</v>
      </c>
      <c r="AA8" s="53"/>
      <c r="AB8" s="53"/>
      <c r="AC8" s="53"/>
      <c r="AD8" s="53"/>
      <c r="AE8" s="53"/>
      <c r="AF8" s="53"/>
    </row>
    <row r="9" spans="1:32">
      <c r="A9" s="81" t="s">
        <v>77</v>
      </c>
      <c r="B9" s="71"/>
      <c r="C9" s="71"/>
      <c r="D9" s="71"/>
      <c r="E9" s="71"/>
      <c r="F9" s="72"/>
      <c r="G9" s="72"/>
      <c r="H9" s="72"/>
      <c r="I9" s="72"/>
      <c r="J9" s="72"/>
      <c r="K9" s="71"/>
      <c r="L9" s="72"/>
      <c r="M9" s="72"/>
      <c r="N9" s="72"/>
      <c r="O9" s="72"/>
      <c r="P9" s="72"/>
      <c r="Q9" s="73"/>
      <c r="R9" s="72"/>
      <c r="S9" s="72"/>
      <c r="T9" s="72"/>
      <c r="U9" s="72"/>
      <c r="V9" s="72"/>
      <c r="W9" s="72"/>
      <c r="X9" s="72"/>
      <c r="Y9" s="74"/>
    </row>
    <row r="10" spans="1:32">
      <c r="A10" s="30" t="s">
        <v>79</v>
      </c>
      <c r="B10" s="27"/>
      <c r="C10" s="27"/>
      <c r="D10" s="27"/>
      <c r="E10" s="27"/>
      <c r="F10" s="28"/>
      <c r="G10" s="28"/>
      <c r="H10" s="28"/>
      <c r="I10" s="28"/>
      <c r="J10" s="28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33"/>
      <c r="Y10" s="29"/>
      <c r="AA10" s="53"/>
      <c r="AB10" s="53"/>
      <c r="AC10" s="53"/>
      <c r="AD10" s="53"/>
      <c r="AE10" s="53"/>
    </row>
    <row r="11" spans="1:32">
      <c r="A11" s="34">
        <v>1</v>
      </c>
      <c r="B11" s="31" t="s">
        <v>73</v>
      </c>
      <c r="C11" s="31" t="s">
        <v>87</v>
      </c>
      <c r="D11" s="31" t="s">
        <v>72</v>
      </c>
      <c r="E11" s="31" t="s">
        <v>88</v>
      </c>
      <c r="F11" s="35">
        <v>7</v>
      </c>
      <c r="G11" s="35"/>
      <c r="H11" s="35"/>
      <c r="I11" s="69">
        <v>1993</v>
      </c>
      <c r="J11" s="35"/>
      <c r="K11" s="35" t="s">
        <v>35</v>
      </c>
      <c r="L11" s="36">
        <v>9</v>
      </c>
      <c r="M11" s="36">
        <v>1</v>
      </c>
      <c r="N11" s="32">
        <v>5092</v>
      </c>
      <c r="O11" s="32">
        <v>2521.1</v>
      </c>
      <c r="P11" s="32">
        <v>2440.8000000000002</v>
      </c>
      <c r="Q11" s="33">
        <v>225</v>
      </c>
      <c r="R11" s="46">
        <f>S11+T11+U11+V11</f>
        <v>2805000</v>
      </c>
      <c r="S11" s="32">
        <v>0</v>
      </c>
      <c r="T11" s="32">
        <v>0</v>
      </c>
      <c r="U11" s="32">
        <v>0</v>
      </c>
      <c r="V11" s="46">
        <v>2805000</v>
      </c>
      <c r="W11" s="32">
        <f>V11/N11</f>
        <v>550.86410054988221</v>
      </c>
      <c r="X11" s="33">
        <v>11171</v>
      </c>
      <c r="Y11" s="44" t="s">
        <v>76</v>
      </c>
      <c r="AA11" s="53"/>
      <c r="AB11" s="53"/>
      <c r="AC11" s="53"/>
      <c r="AD11" s="53"/>
      <c r="AE11" s="53"/>
      <c r="AF11" s="53"/>
    </row>
    <row r="12" spans="1:32">
      <c r="A12" s="34">
        <v>2</v>
      </c>
      <c r="B12" s="31" t="s">
        <v>73</v>
      </c>
      <c r="C12" s="31" t="s">
        <v>87</v>
      </c>
      <c r="D12" s="31" t="s">
        <v>33</v>
      </c>
      <c r="E12" s="31" t="s">
        <v>89</v>
      </c>
      <c r="F12" s="35">
        <v>14</v>
      </c>
      <c r="G12" s="35"/>
      <c r="H12" s="35"/>
      <c r="I12" s="69">
        <v>1969</v>
      </c>
      <c r="J12" s="35"/>
      <c r="K12" s="35" t="s">
        <v>35</v>
      </c>
      <c r="L12" s="36">
        <v>2</v>
      </c>
      <c r="M12" s="36">
        <v>2</v>
      </c>
      <c r="N12" s="32">
        <v>624.1</v>
      </c>
      <c r="O12" s="32">
        <v>413.1</v>
      </c>
      <c r="P12" s="32">
        <v>2488.6999999999998</v>
      </c>
      <c r="Q12" s="33">
        <v>32</v>
      </c>
      <c r="R12" s="46">
        <f>S12+T12+U12+V12</f>
        <v>4523756</v>
      </c>
      <c r="S12" s="32">
        <v>0</v>
      </c>
      <c r="T12" s="32">
        <v>0</v>
      </c>
      <c r="U12" s="32">
        <v>0</v>
      </c>
      <c r="V12" s="46">
        <f>'виды ремонта 2020-2022'!I13</f>
        <v>4523756</v>
      </c>
      <c r="W12" s="32">
        <f>V12/N12</f>
        <v>7248.4473642044541</v>
      </c>
      <c r="X12" s="33">
        <v>11171</v>
      </c>
      <c r="Y12" s="44" t="s">
        <v>76</v>
      </c>
      <c r="AA12" s="53"/>
      <c r="AB12" s="53"/>
      <c r="AC12" s="53"/>
      <c r="AD12" s="53"/>
      <c r="AE12" s="53"/>
      <c r="AF12" s="53"/>
    </row>
    <row r="13" spans="1:32">
      <c r="A13" s="82" t="s">
        <v>80</v>
      </c>
      <c r="B13" s="31"/>
      <c r="C13" s="31"/>
      <c r="D13" s="31"/>
      <c r="E13" s="31"/>
      <c r="F13" s="35"/>
      <c r="G13" s="35"/>
      <c r="H13" s="35"/>
      <c r="I13" s="69"/>
      <c r="J13" s="35"/>
      <c r="K13" s="35"/>
      <c r="L13" s="36"/>
      <c r="M13" s="36"/>
      <c r="N13" s="32"/>
      <c r="O13" s="32"/>
      <c r="P13" s="32"/>
      <c r="Q13" s="33"/>
      <c r="R13" s="32"/>
      <c r="S13" s="32"/>
      <c r="T13" s="32"/>
      <c r="U13" s="32"/>
      <c r="V13" s="32"/>
      <c r="W13" s="32"/>
      <c r="X13" s="33"/>
      <c r="Y13" s="44"/>
      <c r="AA13" s="53"/>
      <c r="AB13" s="53"/>
      <c r="AC13" s="53"/>
      <c r="AD13" s="53"/>
      <c r="AE13" s="53"/>
      <c r="AF13" s="53"/>
    </row>
    <row r="14" spans="1:32" customFormat="1">
      <c r="A14" s="34">
        <v>1</v>
      </c>
      <c r="B14" s="31" t="s">
        <v>73</v>
      </c>
      <c r="C14" s="31" t="s">
        <v>87</v>
      </c>
      <c r="D14" s="31" t="s">
        <v>33</v>
      </c>
      <c r="E14" s="31" t="s">
        <v>88</v>
      </c>
      <c r="F14" s="35">
        <v>7</v>
      </c>
      <c r="G14" s="35"/>
      <c r="H14" s="35"/>
      <c r="I14" s="35">
        <v>1993</v>
      </c>
      <c r="J14" s="35"/>
      <c r="K14" s="35" t="s">
        <v>35</v>
      </c>
      <c r="L14" s="36">
        <v>9</v>
      </c>
      <c r="M14" s="36">
        <v>1</v>
      </c>
      <c r="N14" s="32">
        <v>5092</v>
      </c>
      <c r="O14" s="32">
        <v>2521.1</v>
      </c>
      <c r="P14" s="32">
        <v>2440.8000000000002</v>
      </c>
      <c r="Q14" s="33">
        <v>225</v>
      </c>
      <c r="R14" s="32">
        <v>3473720.48</v>
      </c>
      <c r="S14" s="32">
        <v>0</v>
      </c>
      <c r="T14" s="32">
        <v>0</v>
      </c>
      <c r="U14" s="32">
        <v>0</v>
      </c>
      <c r="V14" s="32">
        <v>3473720.48</v>
      </c>
      <c r="W14" s="33">
        <f>R14/O14</f>
        <v>1377.8590615207647</v>
      </c>
      <c r="X14" s="33">
        <v>5975</v>
      </c>
      <c r="Y14" s="92" t="s">
        <v>83</v>
      </c>
    </row>
    <row r="15" spans="1:32" customFormat="1">
      <c r="A15" s="34">
        <v>2</v>
      </c>
      <c r="B15" s="31" t="s">
        <v>73</v>
      </c>
      <c r="C15" s="31" t="s">
        <v>87</v>
      </c>
      <c r="D15" s="31" t="s">
        <v>33</v>
      </c>
      <c r="E15" s="31" t="s">
        <v>90</v>
      </c>
      <c r="F15" s="35">
        <v>12</v>
      </c>
      <c r="G15" s="35"/>
      <c r="H15" s="35"/>
      <c r="I15" s="35">
        <v>1990</v>
      </c>
      <c r="J15" s="35"/>
      <c r="K15" s="35" t="s">
        <v>35</v>
      </c>
      <c r="L15" s="36">
        <v>5</v>
      </c>
      <c r="M15" s="36">
        <v>6</v>
      </c>
      <c r="N15" s="32">
        <v>4177.3999999999996</v>
      </c>
      <c r="O15" s="32">
        <v>2601.5</v>
      </c>
      <c r="P15" s="32">
        <v>2540.4</v>
      </c>
      <c r="Q15" s="33">
        <v>184</v>
      </c>
      <c r="R15" s="32">
        <v>9034871.9900000002</v>
      </c>
      <c r="S15" s="32">
        <v>0</v>
      </c>
      <c r="T15" s="32">
        <v>0</v>
      </c>
      <c r="U15" s="32">
        <v>0</v>
      </c>
      <c r="V15" s="32">
        <v>9034871.9900000002</v>
      </c>
      <c r="W15" s="33">
        <f>R15/O15</f>
        <v>3472.9471420334421</v>
      </c>
      <c r="X15" s="33">
        <v>7095</v>
      </c>
      <c r="Y15" s="92" t="s">
        <v>83</v>
      </c>
    </row>
    <row r="16" spans="1:32">
      <c r="A16" s="34"/>
      <c r="B16" s="31"/>
      <c r="C16" s="31"/>
      <c r="D16" s="31"/>
      <c r="E16" s="31"/>
      <c r="F16" s="35"/>
      <c r="G16" s="35"/>
      <c r="H16" s="35"/>
      <c r="I16" s="69"/>
      <c r="J16" s="35"/>
      <c r="K16" s="35"/>
      <c r="L16" s="36"/>
      <c r="M16" s="36"/>
      <c r="N16" s="32"/>
      <c r="O16" s="32"/>
      <c r="P16" s="32"/>
      <c r="Q16" s="33"/>
      <c r="R16" s="32"/>
      <c r="S16" s="32"/>
      <c r="T16" s="32"/>
      <c r="U16" s="32"/>
      <c r="V16" s="32"/>
      <c r="W16" s="32"/>
      <c r="X16" s="33"/>
      <c r="Y16" s="44"/>
      <c r="AA16" s="53"/>
      <c r="AB16" s="53"/>
      <c r="AC16" s="53"/>
      <c r="AD16" s="53"/>
      <c r="AE16" s="53"/>
      <c r="AF16" s="53"/>
    </row>
  </sheetData>
  <sheetProtection autoFilter="0"/>
  <autoFilter ref="A7:AH16"/>
  <mergeCells count="28">
    <mergeCell ref="A2:Y2"/>
    <mergeCell ref="G1:Y1"/>
    <mergeCell ref="C4:C6"/>
    <mergeCell ref="D4:D6"/>
    <mergeCell ref="N3:N5"/>
    <mergeCell ref="A3:A6"/>
    <mergeCell ref="B3:H3"/>
    <mergeCell ref="I3:J3"/>
    <mergeCell ref="K3:K6"/>
    <mergeCell ref="L3:L6"/>
    <mergeCell ref="O3:P3"/>
    <mergeCell ref="W3:W5"/>
    <mergeCell ref="X3:X5"/>
    <mergeCell ref="Y3:Y6"/>
    <mergeCell ref="M3:M6"/>
    <mergeCell ref="I4:I6"/>
    <mergeCell ref="J4:J6"/>
    <mergeCell ref="R4:R5"/>
    <mergeCell ref="S4:V4"/>
    <mergeCell ref="O4:O5"/>
    <mergeCell ref="P4:P5"/>
    <mergeCell ref="Q3:Q5"/>
    <mergeCell ref="R3:V3"/>
    <mergeCell ref="E4:E6"/>
    <mergeCell ref="F4:F6"/>
    <mergeCell ref="G4:G6"/>
    <mergeCell ref="H4:H6"/>
    <mergeCell ref="B4:B6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50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FA6B8377-08E9-4F7D-B597-75E3172904C0}">
            <xm:f>'[1]Сверка 2019'!#REF!</xm:f>
            <x14:dxf>
              <fill>
                <patternFill>
                  <bgColor rgb="FFB1A0C7"/>
                </patternFill>
              </fill>
            </x14:dxf>
          </x14:cfRule>
          <x14:cfRule type="expression" priority="11" stopIfTrue="1" id="{6A924B75-55E4-4E3F-B882-F7D395742A87}">
            <xm:f>'[1]Сверка 2019'!#REF!=1</xm:f>
            <x14:dxf>
              <fill>
                <patternFill>
                  <bgColor rgb="FFE6B8B7"/>
                </patternFill>
              </fill>
            </x14:dxf>
          </x14:cfRule>
          <x14:cfRule type="expression" priority="12" stopIfTrue="1" id="{62EE09C6-8AA0-43AC-A263-4DE263ECC056}">
            <xm:f>'[1]Сверка 2019'!#REF!=1</xm:f>
            <x14:dxf>
              <fill>
                <patternFill>
                  <bgColor rgb="FFFABF8F"/>
                </patternFill>
              </fill>
            </x14:dxf>
          </x14:cfRule>
          <xm:sqref>V14:V15</xm:sqref>
        </x14:conditionalFormatting>
        <x14:conditionalFormatting xmlns:xm="http://schemas.microsoft.com/office/excel/2006/main">
          <x14:cfRule type="expression" priority="1" stopIfTrue="1" id="{684C6F10-3D08-4F00-A45A-36B862F4CF47}">
            <xm:f>'[1]Сверка 2019'!#REF!</xm:f>
            <x14:dxf>
              <fill>
                <patternFill>
                  <bgColor rgb="FFB1A0C7"/>
                </patternFill>
              </fill>
            </x14:dxf>
          </x14:cfRule>
          <x14:cfRule type="expression" priority="2" stopIfTrue="1" id="{09D9AB20-9A66-4AC1-B102-DBDE68CDB02D}">
            <xm:f>'[1]Сверка 2019'!#REF!=1</xm:f>
            <x14:dxf>
              <fill>
                <patternFill>
                  <bgColor rgb="FFE6B8B7"/>
                </patternFill>
              </fill>
            </x14:dxf>
          </x14:cfRule>
          <x14:cfRule type="expression" priority="3" stopIfTrue="1" id="{5EA89FE9-5479-40A2-A818-29137828D0CC}">
            <xm:f>'[1]Сверка 2019'!#REF!=1</xm:f>
            <x14:dxf>
              <fill>
                <patternFill>
                  <bgColor rgb="FFFABF8F"/>
                </patternFill>
              </fill>
            </x14:dxf>
          </x14:cfRule>
          <xm:sqref>R14:R15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Y16"/>
  <sheetViews>
    <sheetView topLeftCell="K1" zoomScale="85" zoomScaleNormal="85" workbookViewId="0">
      <selection activeCell="K1" sqref="K1:AR1"/>
    </sheetView>
  </sheetViews>
  <sheetFormatPr defaultColWidth="9.140625" defaultRowHeight="15.75"/>
  <cols>
    <col min="1" max="1" width="11.28515625" style="4" customWidth="1"/>
    <col min="2" max="2" width="9.42578125" style="5" customWidth="1"/>
    <col min="3" max="3" width="16.42578125" style="6" customWidth="1"/>
    <col min="4" max="4" width="10.5703125" style="6" customWidth="1"/>
    <col min="5" max="5" width="18.85546875" style="7" customWidth="1"/>
    <col min="6" max="6" width="8.7109375" style="8" customWidth="1"/>
    <col min="7" max="7" width="6" style="8" customWidth="1"/>
    <col min="8" max="8" width="8.140625" style="8" customWidth="1"/>
    <col min="9" max="9" width="24.42578125" style="86" customWidth="1"/>
    <col min="10" max="10" width="16.7109375" style="86" customWidth="1"/>
    <col min="11" max="11" width="15.5703125" style="86" customWidth="1"/>
    <col min="12" max="12" width="16.28515625" style="86" customWidth="1"/>
    <col min="13" max="13" width="15.85546875" style="86" customWidth="1"/>
    <col min="14" max="14" width="6" style="86" customWidth="1"/>
    <col min="15" max="15" width="13.42578125" style="86" customWidth="1"/>
    <col min="16" max="16" width="4.85546875" style="86" customWidth="1"/>
    <col min="17" max="17" width="13.85546875" style="86" customWidth="1"/>
    <col min="18" max="18" width="10.28515625" style="86" customWidth="1"/>
    <col min="19" max="19" width="14.42578125" style="86" customWidth="1"/>
    <col min="20" max="20" width="5.28515625" style="86" customWidth="1"/>
    <col min="21" max="21" width="5.85546875" style="86" customWidth="1"/>
    <col min="22" max="22" width="10" style="86" customWidth="1"/>
    <col min="23" max="23" width="14" style="86" customWidth="1"/>
    <col min="24" max="24" width="13.140625" style="86" customWidth="1"/>
    <col min="25" max="25" width="6.5703125" style="86" customWidth="1"/>
    <col min="26" max="26" width="9.85546875" style="86" customWidth="1"/>
    <col min="27" max="27" width="9" style="86" customWidth="1"/>
    <col min="28" max="28" width="12" style="86" customWidth="1"/>
    <col min="29" max="29" width="8.85546875" style="86" customWidth="1"/>
    <col min="30" max="30" width="13.42578125" style="86" customWidth="1"/>
    <col min="31" max="31" width="4.85546875" style="86" customWidth="1"/>
    <col min="32" max="32" width="11.42578125" style="86" customWidth="1"/>
    <col min="33" max="33" width="3.7109375" style="86" customWidth="1"/>
    <col min="34" max="34" width="16.85546875" style="86" customWidth="1"/>
    <col min="35" max="35" width="5.42578125" style="86" customWidth="1"/>
    <col min="36" max="36" width="12.7109375" style="86" customWidth="1"/>
    <col min="37" max="37" width="3.7109375" style="86" customWidth="1"/>
    <col min="38" max="38" width="16.7109375" style="86" customWidth="1"/>
    <col min="39" max="39" width="3.7109375" style="86" customWidth="1"/>
    <col min="40" max="40" width="12" style="86" customWidth="1"/>
    <col min="41" max="41" width="3.7109375" style="86" customWidth="1"/>
    <col min="42" max="42" width="8.5703125" style="86" bestFit="1" customWidth="1"/>
    <col min="43" max="43" width="13.7109375" style="86" customWidth="1"/>
    <col min="44" max="44" width="11.7109375" style="86" customWidth="1"/>
    <col min="45" max="46" width="9.140625" style="86"/>
    <col min="47" max="47" width="15.28515625" style="86" bestFit="1" customWidth="1"/>
    <col min="48" max="49" width="15.28515625" style="86" customWidth="1"/>
    <col min="50" max="16384" width="9.140625" style="86"/>
  </cols>
  <sheetData>
    <row r="1" spans="1:51" ht="124.5" customHeight="1">
      <c r="J1" s="87"/>
      <c r="K1" s="116" t="s">
        <v>94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</row>
    <row r="2" spans="1:51" ht="57" customHeight="1">
      <c r="A2" s="115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</row>
    <row r="3" spans="1:51" ht="34.5" customHeight="1">
      <c r="A3" s="112" t="s">
        <v>36</v>
      </c>
      <c r="B3" s="111" t="s">
        <v>1</v>
      </c>
      <c r="C3" s="111"/>
      <c r="D3" s="111"/>
      <c r="E3" s="111"/>
      <c r="F3" s="111"/>
      <c r="G3" s="111"/>
      <c r="H3" s="111"/>
      <c r="I3" s="111" t="s">
        <v>37</v>
      </c>
      <c r="J3" s="111" t="s">
        <v>38</v>
      </c>
      <c r="K3" s="111"/>
      <c r="L3" s="111"/>
      <c r="M3" s="111"/>
      <c r="N3" s="111"/>
      <c r="O3" s="111"/>
      <c r="P3" s="109" t="s">
        <v>39</v>
      </c>
      <c r="Q3" s="109"/>
      <c r="R3" s="109" t="s">
        <v>40</v>
      </c>
      <c r="S3" s="109"/>
      <c r="T3" s="109" t="s">
        <v>41</v>
      </c>
      <c r="U3" s="109"/>
      <c r="V3" s="109" t="s">
        <v>42</v>
      </c>
      <c r="W3" s="109"/>
      <c r="X3" s="109" t="s">
        <v>43</v>
      </c>
      <c r="Y3" s="109" t="s">
        <v>44</v>
      </c>
      <c r="Z3" s="109"/>
      <c r="AA3" s="109" t="s">
        <v>45</v>
      </c>
      <c r="AB3" s="109"/>
      <c r="AC3" s="109" t="s">
        <v>46</v>
      </c>
      <c r="AD3" s="109"/>
      <c r="AE3" s="109" t="s">
        <v>47</v>
      </c>
      <c r="AF3" s="109"/>
      <c r="AG3" s="111" t="s">
        <v>48</v>
      </c>
      <c r="AH3" s="111"/>
      <c r="AI3" s="111"/>
      <c r="AJ3" s="111"/>
      <c r="AK3" s="111"/>
      <c r="AL3" s="111"/>
      <c r="AM3" s="111"/>
      <c r="AN3" s="111"/>
      <c r="AO3" s="111"/>
      <c r="AP3" s="111"/>
      <c r="AQ3" s="109" t="s">
        <v>49</v>
      </c>
      <c r="AR3" s="109" t="s">
        <v>50</v>
      </c>
    </row>
    <row r="4" spans="1:51" ht="144" customHeight="1">
      <c r="A4" s="113"/>
      <c r="B4" s="110" t="s">
        <v>13</v>
      </c>
      <c r="C4" s="110" t="s">
        <v>14</v>
      </c>
      <c r="D4" s="110" t="s">
        <v>15</v>
      </c>
      <c r="E4" s="110" t="s">
        <v>16</v>
      </c>
      <c r="F4" s="110" t="s">
        <v>17</v>
      </c>
      <c r="G4" s="110" t="s">
        <v>18</v>
      </c>
      <c r="H4" s="110" t="s">
        <v>19</v>
      </c>
      <c r="I4" s="114"/>
      <c r="J4" s="83" t="s">
        <v>51</v>
      </c>
      <c r="K4" s="83" t="s">
        <v>52</v>
      </c>
      <c r="L4" s="83" t="s">
        <v>53</v>
      </c>
      <c r="M4" s="83" t="s">
        <v>54</v>
      </c>
      <c r="N4" s="83" t="s">
        <v>55</v>
      </c>
      <c r="O4" s="83" t="s">
        <v>56</v>
      </c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 t="s">
        <v>57</v>
      </c>
      <c r="AH4" s="110"/>
      <c r="AI4" s="110" t="s">
        <v>58</v>
      </c>
      <c r="AJ4" s="110"/>
      <c r="AK4" s="110" t="s">
        <v>59</v>
      </c>
      <c r="AL4" s="110"/>
      <c r="AM4" s="110" t="s">
        <v>60</v>
      </c>
      <c r="AN4" s="110"/>
      <c r="AO4" s="110" t="s">
        <v>61</v>
      </c>
      <c r="AP4" s="110"/>
      <c r="AQ4" s="110"/>
      <c r="AR4" s="110"/>
    </row>
    <row r="5" spans="1:51">
      <c r="A5" s="113"/>
      <c r="B5" s="110"/>
      <c r="C5" s="110"/>
      <c r="D5" s="110"/>
      <c r="E5" s="110"/>
      <c r="F5" s="110"/>
      <c r="G5" s="110"/>
      <c r="H5" s="110"/>
      <c r="I5" s="85" t="s">
        <v>31</v>
      </c>
      <c r="J5" s="85" t="s">
        <v>31</v>
      </c>
      <c r="K5" s="85" t="s">
        <v>31</v>
      </c>
      <c r="L5" s="85" t="s">
        <v>31</v>
      </c>
      <c r="M5" s="85" t="s">
        <v>31</v>
      </c>
      <c r="N5" s="85" t="s">
        <v>31</v>
      </c>
      <c r="O5" s="85" t="s">
        <v>31</v>
      </c>
      <c r="P5" s="59" t="s">
        <v>62</v>
      </c>
      <c r="Q5" s="85" t="s">
        <v>31</v>
      </c>
      <c r="R5" s="85" t="s">
        <v>63</v>
      </c>
      <c r="S5" s="85" t="s">
        <v>31</v>
      </c>
      <c r="T5" s="85" t="s">
        <v>63</v>
      </c>
      <c r="U5" s="59" t="s">
        <v>31</v>
      </c>
      <c r="V5" s="85" t="s">
        <v>63</v>
      </c>
      <c r="W5" s="85" t="s">
        <v>31</v>
      </c>
      <c r="X5" s="85" t="s">
        <v>31</v>
      </c>
      <c r="Y5" s="85" t="s">
        <v>64</v>
      </c>
      <c r="Z5" s="59" t="s">
        <v>31</v>
      </c>
      <c r="AA5" s="85" t="s">
        <v>63</v>
      </c>
      <c r="AB5" s="85" t="s">
        <v>31</v>
      </c>
      <c r="AC5" s="85" t="s">
        <v>63</v>
      </c>
      <c r="AD5" s="85" t="s">
        <v>31</v>
      </c>
      <c r="AE5" s="59" t="s">
        <v>62</v>
      </c>
      <c r="AF5" s="85" t="s">
        <v>31</v>
      </c>
      <c r="AG5" s="59" t="s">
        <v>62</v>
      </c>
      <c r="AH5" s="85" t="s">
        <v>31</v>
      </c>
      <c r="AI5" s="59" t="s">
        <v>62</v>
      </c>
      <c r="AJ5" s="85" t="s">
        <v>31</v>
      </c>
      <c r="AK5" s="59" t="s">
        <v>62</v>
      </c>
      <c r="AL5" s="85" t="s">
        <v>31</v>
      </c>
      <c r="AM5" s="59" t="s">
        <v>62</v>
      </c>
      <c r="AN5" s="85" t="s">
        <v>31</v>
      </c>
      <c r="AO5" s="59" t="s">
        <v>62</v>
      </c>
      <c r="AP5" s="85" t="s">
        <v>31</v>
      </c>
      <c r="AQ5" s="85" t="s">
        <v>31</v>
      </c>
      <c r="AR5" s="85" t="s">
        <v>31</v>
      </c>
    </row>
    <row r="6" spans="1:51" s="88" customFormat="1">
      <c r="A6" s="60">
        <v>1</v>
      </c>
      <c r="B6" s="85">
        <v>2</v>
      </c>
      <c r="C6" s="85">
        <v>3</v>
      </c>
      <c r="D6" s="85">
        <v>4</v>
      </c>
      <c r="E6" s="85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  <c r="O6" s="60">
        <v>15</v>
      </c>
      <c r="P6" s="61">
        <v>16</v>
      </c>
      <c r="Q6" s="60">
        <v>17</v>
      </c>
      <c r="R6" s="60">
        <v>18</v>
      </c>
      <c r="S6" s="60">
        <v>19</v>
      </c>
      <c r="T6" s="60">
        <v>20</v>
      </c>
      <c r="U6" s="62">
        <v>21</v>
      </c>
      <c r="V6" s="60">
        <v>22</v>
      </c>
      <c r="W6" s="60">
        <v>23</v>
      </c>
      <c r="X6" s="60">
        <v>24</v>
      </c>
      <c r="Y6" s="60">
        <v>25</v>
      </c>
      <c r="Z6" s="62">
        <v>26</v>
      </c>
      <c r="AA6" s="60">
        <v>27</v>
      </c>
      <c r="AB6" s="60">
        <v>28</v>
      </c>
      <c r="AC6" s="60">
        <v>29</v>
      </c>
      <c r="AD6" s="60">
        <v>30</v>
      </c>
      <c r="AE6" s="62">
        <v>31</v>
      </c>
      <c r="AF6" s="60">
        <v>32</v>
      </c>
      <c r="AG6" s="62">
        <v>33</v>
      </c>
      <c r="AH6" s="60">
        <v>34</v>
      </c>
      <c r="AI6" s="62">
        <v>35</v>
      </c>
      <c r="AJ6" s="60">
        <v>36</v>
      </c>
      <c r="AK6" s="62">
        <v>37</v>
      </c>
      <c r="AL6" s="60">
        <v>38</v>
      </c>
      <c r="AM6" s="62">
        <v>39</v>
      </c>
      <c r="AN6" s="60">
        <v>40</v>
      </c>
      <c r="AO6" s="62">
        <v>41</v>
      </c>
      <c r="AP6" s="60">
        <v>42</v>
      </c>
      <c r="AQ6" s="60">
        <v>43</v>
      </c>
      <c r="AR6" s="60">
        <v>44</v>
      </c>
    </row>
    <row r="7" spans="1:51" s="88" customFormat="1">
      <c r="A7" s="60"/>
      <c r="B7" s="85"/>
      <c r="C7" s="85"/>
      <c r="D7" s="85"/>
      <c r="E7" s="85"/>
      <c r="F7" s="60"/>
      <c r="G7" s="60"/>
      <c r="H7" s="60"/>
      <c r="I7" s="78">
        <f>I8+I11+I14</f>
        <v>24009672.469999999</v>
      </c>
      <c r="J7" s="60"/>
      <c r="K7" s="60"/>
      <c r="L7" s="60"/>
      <c r="M7" s="60"/>
      <c r="N7" s="60"/>
      <c r="O7" s="60"/>
      <c r="P7" s="61"/>
      <c r="Q7" s="60"/>
      <c r="R7" s="60"/>
      <c r="S7" s="60"/>
      <c r="T7" s="60"/>
      <c r="U7" s="62"/>
      <c r="V7" s="60"/>
      <c r="W7" s="60"/>
      <c r="X7" s="60"/>
      <c r="Y7" s="60"/>
      <c r="Z7" s="62"/>
      <c r="AA7" s="60"/>
      <c r="AB7" s="60"/>
      <c r="AC7" s="60"/>
      <c r="AD7" s="60"/>
      <c r="AE7" s="62"/>
      <c r="AF7" s="60"/>
      <c r="AG7" s="62"/>
      <c r="AH7" s="60"/>
      <c r="AI7" s="62"/>
      <c r="AJ7" s="60"/>
      <c r="AK7" s="62"/>
      <c r="AL7" s="60"/>
      <c r="AM7" s="62"/>
      <c r="AN7" s="60"/>
      <c r="AO7" s="62"/>
      <c r="AP7" s="60"/>
      <c r="AQ7" s="60"/>
      <c r="AR7" s="60"/>
    </row>
    <row r="8" spans="1:51" s="88" customFormat="1">
      <c r="A8" s="80" t="s">
        <v>81</v>
      </c>
      <c r="B8" s="85"/>
      <c r="C8" s="85"/>
      <c r="D8" s="85"/>
      <c r="E8" s="85"/>
      <c r="F8" s="60"/>
      <c r="G8" s="60"/>
      <c r="H8" s="60"/>
      <c r="I8" s="77"/>
      <c r="J8" s="60"/>
      <c r="K8" s="60"/>
      <c r="L8" s="60"/>
      <c r="M8" s="60"/>
      <c r="N8" s="60"/>
      <c r="O8" s="60"/>
      <c r="P8" s="61"/>
      <c r="Q8" s="60"/>
      <c r="R8" s="60"/>
      <c r="S8" s="60"/>
      <c r="T8" s="60"/>
      <c r="U8" s="62"/>
      <c r="V8" s="60"/>
      <c r="W8" s="60"/>
      <c r="X8" s="60"/>
      <c r="Y8" s="60"/>
      <c r="Z8" s="62"/>
      <c r="AA8" s="60"/>
      <c r="AB8" s="60"/>
      <c r="AC8" s="60"/>
      <c r="AD8" s="60"/>
      <c r="AE8" s="62"/>
      <c r="AF8" s="60"/>
      <c r="AG8" s="62"/>
      <c r="AH8" s="60"/>
      <c r="AI8" s="62"/>
      <c r="AJ8" s="60"/>
      <c r="AK8" s="62"/>
      <c r="AL8" s="60"/>
      <c r="AM8" s="62"/>
      <c r="AN8" s="60"/>
      <c r="AO8" s="62"/>
      <c r="AP8" s="60"/>
      <c r="AQ8" s="60">
        <v>344307.6</v>
      </c>
      <c r="AR8" s="60"/>
    </row>
    <row r="9" spans="1:51" s="88" customFormat="1">
      <c r="A9" s="84"/>
      <c r="B9" s="76"/>
      <c r="C9" s="76"/>
      <c r="D9" s="76"/>
      <c r="E9" s="76"/>
      <c r="F9" s="60"/>
      <c r="G9" s="60"/>
      <c r="H9" s="60"/>
      <c r="I9" s="77"/>
      <c r="J9" s="60"/>
      <c r="K9" s="60"/>
      <c r="L9" s="60"/>
      <c r="M9" s="60"/>
      <c r="N9" s="60"/>
      <c r="O9" s="60"/>
      <c r="P9" s="61"/>
      <c r="Q9" s="60"/>
      <c r="R9" s="60"/>
      <c r="S9" s="60"/>
      <c r="T9" s="60"/>
      <c r="U9" s="62"/>
      <c r="V9" s="60"/>
      <c r="W9" s="60"/>
      <c r="X9" s="60"/>
      <c r="Y9" s="60"/>
      <c r="Z9" s="62"/>
      <c r="AA9" s="60"/>
      <c r="AB9" s="60"/>
      <c r="AC9" s="60"/>
      <c r="AD9" s="60"/>
      <c r="AE9" s="62"/>
      <c r="AF9" s="60"/>
      <c r="AG9" s="62"/>
      <c r="AH9" s="60"/>
      <c r="AI9" s="62"/>
      <c r="AJ9" s="60"/>
      <c r="AK9" s="62"/>
      <c r="AL9" s="60"/>
      <c r="AM9" s="62"/>
      <c r="AN9" s="60"/>
      <c r="AO9" s="62"/>
      <c r="AP9" s="60"/>
      <c r="AQ9" s="60"/>
      <c r="AR9" s="60"/>
    </row>
    <row r="10" spans="1:51" s="88" customFormat="1">
      <c r="A10" s="84"/>
      <c r="B10" s="76"/>
      <c r="C10" s="76"/>
      <c r="D10" s="76"/>
      <c r="E10" s="76"/>
      <c r="F10" s="60"/>
      <c r="G10" s="60"/>
      <c r="H10" s="60"/>
      <c r="I10" s="77"/>
      <c r="J10" s="60"/>
      <c r="K10" s="60"/>
      <c r="L10" s="60"/>
      <c r="M10" s="60"/>
      <c r="N10" s="60"/>
      <c r="O10" s="60"/>
      <c r="P10" s="61"/>
      <c r="Q10" s="60"/>
      <c r="R10" s="60"/>
      <c r="S10" s="60"/>
      <c r="T10" s="60"/>
      <c r="U10" s="62"/>
      <c r="V10" s="60"/>
      <c r="W10" s="60"/>
      <c r="X10" s="60"/>
      <c r="Y10" s="60"/>
      <c r="Z10" s="62"/>
      <c r="AA10" s="60"/>
      <c r="AB10" s="60"/>
      <c r="AC10" s="60"/>
      <c r="AD10" s="60"/>
      <c r="AE10" s="62"/>
      <c r="AF10" s="60"/>
      <c r="AG10" s="62"/>
      <c r="AH10" s="60"/>
      <c r="AI10" s="62"/>
      <c r="AJ10" s="60"/>
      <c r="AK10" s="62"/>
      <c r="AL10" s="60"/>
      <c r="AM10" s="62"/>
      <c r="AN10" s="60"/>
      <c r="AO10" s="62"/>
      <c r="AP10" s="60"/>
      <c r="AQ10" s="60"/>
      <c r="AR10" s="60"/>
    </row>
    <row r="11" spans="1:51" s="88" customFormat="1">
      <c r="A11" s="63" t="s">
        <v>79</v>
      </c>
      <c r="B11" s="63"/>
      <c r="C11" s="64"/>
      <c r="D11" s="64"/>
      <c r="E11" s="64"/>
      <c r="F11" s="65"/>
      <c r="G11" s="65"/>
      <c r="H11" s="65"/>
      <c r="I11" s="94">
        <f>I12+I13</f>
        <v>11501080</v>
      </c>
      <c r="J11" s="66"/>
      <c r="K11" s="66"/>
      <c r="L11" s="66"/>
      <c r="M11" s="66"/>
      <c r="N11" s="66"/>
      <c r="O11" s="98"/>
      <c r="P11" s="99"/>
      <c r="Q11" s="98"/>
      <c r="R11" s="98"/>
      <c r="S11" s="98"/>
      <c r="T11" s="98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6"/>
      <c r="AG11" s="67"/>
      <c r="AH11" s="66"/>
      <c r="AI11" s="67"/>
      <c r="AJ11" s="66"/>
      <c r="AK11" s="67"/>
      <c r="AL11" s="66"/>
      <c r="AM11" s="67"/>
      <c r="AN11" s="66"/>
      <c r="AO11" s="67"/>
      <c r="AP11" s="66"/>
      <c r="AQ11" s="66"/>
      <c r="AR11" s="66"/>
    </row>
    <row r="12" spans="1:51">
      <c r="A12" s="34">
        <v>1</v>
      </c>
      <c r="B12" s="31" t="s">
        <v>73</v>
      </c>
      <c r="C12" s="31" t="s">
        <v>87</v>
      </c>
      <c r="D12" s="31" t="s">
        <v>72</v>
      </c>
      <c r="E12" s="31" t="s">
        <v>88</v>
      </c>
      <c r="F12" s="35">
        <v>7</v>
      </c>
      <c r="G12" s="35"/>
      <c r="H12" s="35"/>
      <c r="I12" s="93">
        <f>Q12+AQ12</f>
        <v>6977324</v>
      </c>
      <c r="J12" s="90"/>
      <c r="K12" s="91"/>
      <c r="L12" s="90"/>
      <c r="M12" s="90"/>
      <c r="N12" s="45"/>
      <c r="O12" s="95"/>
      <c r="P12" s="96">
        <v>1</v>
      </c>
      <c r="Q12" s="49">
        <v>2805000</v>
      </c>
      <c r="R12" s="49"/>
      <c r="S12" s="49"/>
      <c r="T12" s="49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47"/>
      <c r="AG12" s="48"/>
      <c r="AH12" s="47"/>
      <c r="AI12" s="48"/>
      <c r="AJ12" s="47"/>
      <c r="AK12" s="48"/>
      <c r="AL12" s="47"/>
      <c r="AM12" s="48"/>
      <c r="AN12" s="47"/>
      <c r="AO12" s="48"/>
      <c r="AP12" s="47"/>
      <c r="AQ12" s="70">
        <v>4172324</v>
      </c>
      <c r="AR12" s="47"/>
      <c r="AS12" s="88"/>
      <c r="AT12" s="88"/>
      <c r="AU12" s="88"/>
      <c r="AV12" s="88"/>
      <c r="AY12" s="88"/>
    </row>
    <row r="13" spans="1:51">
      <c r="A13" s="34">
        <v>2</v>
      </c>
      <c r="B13" s="31" t="s">
        <v>73</v>
      </c>
      <c r="C13" s="31" t="s">
        <v>87</v>
      </c>
      <c r="D13" s="31" t="s">
        <v>33</v>
      </c>
      <c r="E13" s="31" t="s">
        <v>89</v>
      </c>
      <c r="F13" s="35">
        <v>14</v>
      </c>
      <c r="G13" s="35"/>
      <c r="H13" s="35"/>
      <c r="I13" s="93">
        <f>S13+AQ13</f>
        <v>4523756</v>
      </c>
      <c r="J13" s="90"/>
      <c r="K13" s="91"/>
      <c r="L13" s="90"/>
      <c r="M13" s="90"/>
      <c r="N13" s="45"/>
      <c r="O13" s="97"/>
      <c r="P13" s="96"/>
      <c r="Q13" s="49"/>
      <c r="R13" s="49">
        <v>560</v>
      </c>
      <c r="S13" s="49">
        <f>R13*7358</f>
        <v>4120480</v>
      </c>
      <c r="T13" s="49"/>
      <c r="U13" s="47"/>
      <c r="V13" s="47"/>
      <c r="W13" s="47"/>
      <c r="X13" s="89"/>
      <c r="Y13" s="47"/>
      <c r="Z13" s="47"/>
      <c r="AA13" s="47"/>
      <c r="AB13" s="47"/>
      <c r="AC13" s="47"/>
      <c r="AD13" s="47"/>
      <c r="AE13" s="48"/>
      <c r="AF13" s="47"/>
      <c r="AG13" s="48"/>
      <c r="AH13" s="47"/>
      <c r="AI13" s="48"/>
      <c r="AJ13" s="47"/>
      <c r="AK13" s="48"/>
      <c r="AL13" s="47"/>
      <c r="AM13" s="48"/>
      <c r="AN13" s="47"/>
      <c r="AO13" s="48"/>
      <c r="AP13" s="47"/>
      <c r="AQ13" s="70">
        <v>403276</v>
      </c>
      <c r="AR13" s="47"/>
      <c r="AS13" s="88"/>
      <c r="AT13" s="88"/>
      <c r="AU13" s="88"/>
      <c r="AV13" s="88"/>
      <c r="AY13" s="88"/>
    </row>
    <row r="14" spans="1:51">
      <c r="A14" s="37" t="s">
        <v>80</v>
      </c>
      <c r="B14" s="31"/>
      <c r="C14" s="31"/>
      <c r="D14" s="31"/>
      <c r="E14" s="31"/>
      <c r="F14" s="35"/>
      <c r="G14" s="35"/>
      <c r="H14" s="35"/>
      <c r="I14" s="93">
        <f>I15+I16</f>
        <v>12508592.470000001</v>
      </c>
      <c r="J14" s="89"/>
      <c r="K14" s="45"/>
      <c r="L14" s="89"/>
      <c r="M14" s="89"/>
      <c r="N14" s="45"/>
      <c r="O14" s="45"/>
      <c r="P14" s="48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47"/>
      <c r="AG14" s="48"/>
      <c r="AH14" s="47"/>
      <c r="AI14" s="48"/>
      <c r="AJ14" s="47"/>
      <c r="AK14" s="48"/>
      <c r="AL14" s="47"/>
      <c r="AM14" s="48"/>
      <c r="AN14" s="47"/>
      <c r="AO14" s="48"/>
      <c r="AP14" s="47"/>
      <c r="AQ14" s="75"/>
      <c r="AR14" s="47"/>
      <c r="AS14" s="88"/>
      <c r="AT14" s="88"/>
      <c r="AU14" s="88"/>
      <c r="AV14" s="88"/>
      <c r="AY14" s="88"/>
    </row>
    <row r="15" spans="1:51" customFormat="1" ht="15">
      <c r="A15" s="34">
        <v>1</v>
      </c>
      <c r="B15" s="34" t="s">
        <v>73</v>
      </c>
      <c r="C15" s="31" t="s">
        <v>87</v>
      </c>
      <c r="D15" s="31" t="s">
        <v>33</v>
      </c>
      <c r="E15" s="31" t="s">
        <v>88</v>
      </c>
      <c r="F15" s="35">
        <v>7</v>
      </c>
      <c r="G15" s="35"/>
      <c r="H15" s="35"/>
      <c r="I15" s="93">
        <v>3473720.48</v>
      </c>
      <c r="J15" s="93"/>
      <c r="K15" s="93"/>
      <c r="L15" s="93"/>
      <c r="M15" s="93"/>
      <c r="N15" s="93"/>
      <c r="O15" s="93"/>
      <c r="P15" s="49"/>
      <c r="Q15" s="93"/>
      <c r="R15" s="49">
        <v>900</v>
      </c>
      <c r="S15" s="93">
        <v>3310983.6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>
        <v>162736.88</v>
      </c>
      <c r="AR15" s="49"/>
    </row>
    <row r="16" spans="1:51" customFormat="1" ht="15">
      <c r="A16" s="34">
        <v>2</v>
      </c>
      <c r="B16" s="34" t="s">
        <v>73</v>
      </c>
      <c r="C16" s="31" t="s">
        <v>87</v>
      </c>
      <c r="D16" s="31" t="s">
        <v>33</v>
      </c>
      <c r="E16" s="31" t="s">
        <v>90</v>
      </c>
      <c r="F16" s="35">
        <v>12</v>
      </c>
      <c r="G16" s="35"/>
      <c r="H16" s="35"/>
      <c r="I16" s="93">
        <v>9034871.9900000002</v>
      </c>
      <c r="J16" s="93"/>
      <c r="K16" s="93"/>
      <c r="L16" s="93"/>
      <c r="M16" s="93"/>
      <c r="N16" s="93"/>
      <c r="O16" s="93"/>
      <c r="P16" s="49"/>
      <c r="Q16" s="93"/>
      <c r="R16" s="49">
        <v>1210</v>
      </c>
      <c r="S16" s="93">
        <v>8881503.5999999996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>
        <v>153368.39000000001</v>
      </c>
      <c r="AR16" s="49"/>
    </row>
  </sheetData>
  <sheetProtection autoFilter="0"/>
  <autoFilter ref="A6:AX16"/>
  <mergeCells count="30">
    <mergeCell ref="A2:AR2"/>
    <mergeCell ref="K1:AR1"/>
    <mergeCell ref="Y3:Z4"/>
    <mergeCell ref="F4:F5"/>
    <mergeCell ref="E4:E5"/>
    <mergeCell ref="B4:B5"/>
    <mergeCell ref="C4:C5"/>
    <mergeCell ref="D4:D5"/>
    <mergeCell ref="X3:X4"/>
    <mergeCell ref="AI4:AJ4"/>
    <mergeCell ref="AK4:AL4"/>
    <mergeCell ref="AR3:AR4"/>
    <mergeCell ref="AM4:AN4"/>
    <mergeCell ref="AA3:AB4"/>
    <mergeCell ref="AC3:AD4"/>
    <mergeCell ref="AO4:AP4"/>
    <mergeCell ref="A3:A5"/>
    <mergeCell ref="B3:H3"/>
    <mergeCell ref="I3:I4"/>
    <mergeCell ref="J3:O3"/>
    <mergeCell ref="P3:Q4"/>
    <mergeCell ref="G4:G5"/>
    <mergeCell ref="AQ3:AQ4"/>
    <mergeCell ref="H4:H5"/>
    <mergeCell ref="AG4:AH4"/>
    <mergeCell ref="AE3:AF4"/>
    <mergeCell ref="AG3:AP3"/>
    <mergeCell ref="R3:S4"/>
    <mergeCell ref="T3:U4"/>
    <mergeCell ref="V3:W4"/>
  </mergeCells>
  <conditionalFormatting sqref="AQ12:AQ14">
    <cfRule type="expression" dxfId="1" priority="9" stopIfTrue="1">
      <formula>AZ12&gt;0</formula>
    </cfRule>
  </conditionalFormatting>
  <conditionalFormatting sqref="AQ15:AQ16">
    <cfRule type="expression" dxfId="0" priority="1" stopIfTrue="1">
      <formula>AZ15&gt;0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26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D192A998-730C-47AF-AC33-10AC1D1149E3}">
            <xm:f>'[1]Сверка 2019'!#REF!</xm:f>
            <x14:dxf>
              <fill>
                <patternFill>
                  <bgColor rgb="FFB1A0C7"/>
                </patternFill>
              </fill>
            </x14:dxf>
          </x14:cfRule>
          <x14:cfRule type="expression" priority="11" stopIfTrue="1" id="{1B79DE21-341D-442F-8CBB-259FE1A674EA}">
            <xm:f>'[1]Сверка 2019'!#REF!=1</xm:f>
            <x14:dxf>
              <fill>
                <patternFill>
                  <bgColor rgb="FFE6B8B7"/>
                </patternFill>
              </fill>
            </x14:dxf>
          </x14:cfRule>
          <x14:cfRule type="expression" priority="12" stopIfTrue="1" id="{BA80166C-EAE9-43B4-B6D8-F7323496012B}">
            <xm:f>'[1]Сверка 2019'!#REF!=1</xm:f>
            <x14:dxf>
              <fill>
                <patternFill>
                  <bgColor rgb="FFFABF8F"/>
                </patternFill>
              </fill>
            </x14:dxf>
          </x14:cfRule>
          <xm:sqref>O15:O16</xm:sqref>
        </x14:conditionalFormatting>
        <x14:conditionalFormatting xmlns:xm="http://schemas.microsoft.com/office/excel/2006/main">
          <x14:cfRule type="expression" priority="2" stopIfTrue="1" id="{512F405C-6D5B-409B-AC15-0B4720C42875}">
            <xm:f>'[1]Сверка 2019'!#REF!</xm:f>
            <x14:dxf>
              <fill>
                <patternFill>
                  <bgColor rgb="FFB1A0C7"/>
                </patternFill>
              </fill>
            </x14:dxf>
          </x14:cfRule>
          <x14:cfRule type="expression" priority="3" stopIfTrue="1" id="{8938E714-0485-4C91-B63C-A8E6AC112F31}">
            <xm:f>'[1]Сверка 2019'!#REF!=1</xm:f>
            <x14:dxf>
              <fill>
                <patternFill>
                  <bgColor rgb="FFE6B8B7"/>
                </patternFill>
              </fill>
            </x14:dxf>
          </x14:cfRule>
          <x14:cfRule type="expression" priority="4" stopIfTrue="1" id="{3FCD6237-56CC-4C5B-8FA7-2EA43A53EEA0}">
            <xm:f>'[1]Сверка 2019'!#REF!=1</xm:f>
            <x14:dxf>
              <fill>
                <patternFill>
                  <bgColor rgb="FFFABF8F"/>
                </patternFill>
              </fill>
            </x14:dxf>
          </x14:cfRule>
          <xm:sqref>I15:I16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O13"/>
  <sheetViews>
    <sheetView zoomScale="85" zoomScaleNormal="85" zoomScaleSheetLayoutView="85" workbookViewId="0">
      <selection activeCell="P6" sqref="P6"/>
    </sheetView>
  </sheetViews>
  <sheetFormatPr defaultColWidth="9.140625" defaultRowHeight="15"/>
  <cols>
    <col min="1" max="1" width="5.42578125" style="1" customWidth="1"/>
    <col min="2" max="2" width="39.140625" style="1" customWidth="1"/>
    <col min="3" max="3" width="15" style="1" customWidth="1"/>
    <col min="4" max="4" width="21.42578125" style="1" customWidth="1"/>
    <col min="5" max="5" width="9.85546875" style="1" customWidth="1"/>
    <col min="6" max="7" width="9.7109375" style="1" customWidth="1"/>
    <col min="8" max="12" width="9.85546875" style="1" customWidth="1"/>
    <col min="13" max="13" width="16.140625" style="1" customWidth="1"/>
    <col min="14" max="14" width="15.28515625" style="1" customWidth="1"/>
    <col min="15" max="16384" width="9.140625" style="1"/>
  </cols>
  <sheetData>
    <row r="1" spans="1:15" ht="107.25" customHeight="1">
      <c r="A1" s="15"/>
      <c r="B1" s="16"/>
      <c r="C1" s="16"/>
      <c r="D1" s="16"/>
      <c r="E1" s="16"/>
      <c r="F1" s="117" t="s">
        <v>95</v>
      </c>
      <c r="G1" s="117"/>
      <c r="H1" s="117"/>
      <c r="I1" s="117"/>
      <c r="J1" s="117"/>
      <c r="K1" s="117"/>
      <c r="L1" s="117"/>
      <c r="M1" s="117"/>
      <c r="N1" s="117"/>
    </row>
    <row r="2" spans="1:15" ht="52.5" customHeight="1">
      <c r="A2" s="118" t="s">
        <v>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35.25" customHeight="1">
      <c r="A3" s="119" t="s">
        <v>0</v>
      </c>
      <c r="B3" s="119" t="s">
        <v>65</v>
      </c>
      <c r="C3" s="120" t="s">
        <v>66</v>
      </c>
      <c r="D3" s="121" t="s">
        <v>8</v>
      </c>
      <c r="E3" s="119" t="s">
        <v>67</v>
      </c>
      <c r="F3" s="119"/>
      <c r="G3" s="119"/>
      <c r="H3" s="119"/>
      <c r="I3" s="119"/>
      <c r="J3" s="119" t="s">
        <v>9</v>
      </c>
      <c r="K3" s="119"/>
      <c r="L3" s="119"/>
      <c r="M3" s="119"/>
      <c r="N3" s="119"/>
    </row>
    <row r="4" spans="1:15">
      <c r="A4" s="119"/>
      <c r="B4" s="119"/>
      <c r="C4" s="120"/>
      <c r="D4" s="121"/>
      <c r="E4" s="17" t="s">
        <v>68</v>
      </c>
      <c r="F4" s="17" t="s">
        <v>69</v>
      </c>
      <c r="G4" s="17" t="s">
        <v>70</v>
      </c>
      <c r="H4" s="17" t="s">
        <v>71</v>
      </c>
      <c r="I4" s="17" t="s">
        <v>22</v>
      </c>
      <c r="J4" s="17" t="s">
        <v>68</v>
      </c>
      <c r="K4" s="17" t="s">
        <v>69</v>
      </c>
      <c r="L4" s="17" t="s">
        <v>70</v>
      </c>
      <c r="M4" s="17" t="s">
        <v>71</v>
      </c>
      <c r="N4" s="17" t="s">
        <v>22</v>
      </c>
    </row>
    <row r="5" spans="1:15">
      <c r="A5" s="119"/>
      <c r="B5" s="119"/>
      <c r="C5" s="18" t="s">
        <v>63</v>
      </c>
      <c r="D5" s="19" t="s">
        <v>30</v>
      </c>
      <c r="E5" s="19" t="s">
        <v>62</v>
      </c>
      <c r="F5" s="19" t="s">
        <v>62</v>
      </c>
      <c r="G5" s="19" t="s">
        <v>62</v>
      </c>
      <c r="H5" s="19" t="s">
        <v>62</v>
      </c>
      <c r="I5" s="19" t="s">
        <v>62</v>
      </c>
      <c r="J5" s="19" t="s">
        <v>31</v>
      </c>
      <c r="K5" s="19" t="s">
        <v>31</v>
      </c>
      <c r="L5" s="19" t="s">
        <v>31</v>
      </c>
      <c r="M5" s="19" t="s">
        <v>31</v>
      </c>
      <c r="N5" s="19" t="s">
        <v>31</v>
      </c>
    </row>
    <row r="6" spans="1: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</row>
    <row r="7" spans="1:15">
      <c r="A7" s="51">
        <v>1</v>
      </c>
      <c r="B7" s="20" t="s">
        <v>82</v>
      </c>
      <c r="C7" s="23"/>
      <c r="D7" s="24">
        <f>SUM(D8:D8)</f>
        <v>0</v>
      </c>
      <c r="E7" s="24">
        <f>SUM(E8:E8)</f>
        <v>0</v>
      </c>
      <c r="F7" s="24">
        <f>SUM(F8:F8)</f>
        <v>0</v>
      </c>
      <c r="G7" s="24">
        <f>SUM(G8:G8)</f>
        <v>0</v>
      </c>
      <c r="H7" s="24">
        <v>2</v>
      </c>
      <c r="I7" s="24">
        <v>2</v>
      </c>
      <c r="J7" s="23">
        <f>SUM(J8:J8)</f>
        <v>0</v>
      </c>
      <c r="K7" s="23">
        <f>SUM(K8:K8)</f>
        <v>0</v>
      </c>
      <c r="L7" s="23">
        <f>SUM(L8:L8)</f>
        <v>0</v>
      </c>
      <c r="M7" s="79"/>
      <c r="N7" s="79"/>
    </row>
    <row r="8" spans="1:15">
      <c r="A8" s="22"/>
      <c r="B8" s="3"/>
      <c r="C8" s="100"/>
      <c r="D8" s="2"/>
      <c r="E8" s="22"/>
      <c r="F8" s="22"/>
      <c r="G8" s="22"/>
      <c r="H8" s="22"/>
      <c r="I8" s="22"/>
      <c r="J8" s="21"/>
      <c r="K8" s="21"/>
      <c r="L8" s="21"/>
      <c r="M8" s="78"/>
      <c r="N8" s="78"/>
      <c r="O8" s="68"/>
    </row>
    <row r="9" spans="1:15">
      <c r="A9" s="51">
        <v>2</v>
      </c>
      <c r="B9" s="20" t="s">
        <v>74</v>
      </c>
      <c r="C9" s="100">
        <f>C10</f>
        <v>5716.1</v>
      </c>
      <c r="D9" s="101">
        <f>D10</f>
        <v>257</v>
      </c>
      <c r="E9" s="101">
        <f>SUM(E10:E10)</f>
        <v>0</v>
      </c>
      <c r="F9" s="101">
        <f>SUM(F10:F10)</f>
        <v>0</v>
      </c>
      <c r="G9" s="101">
        <f>SUM(G10:G10)</f>
        <v>0</v>
      </c>
      <c r="H9" s="101">
        <v>2</v>
      </c>
      <c r="I9" s="101">
        <v>2</v>
      </c>
      <c r="J9" s="100">
        <f>SUM(J10:J10)</f>
        <v>0</v>
      </c>
      <c r="K9" s="100">
        <f>SUM(K10:K10)</f>
        <v>0</v>
      </c>
      <c r="L9" s="100">
        <f>SUM(L10:L10)</f>
        <v>0</v>
      </c>
      <c r="M9" s="100">
        <f>M10</f>
        <v>11501080</v>
      </c>
      <c r="N9" s="100">
        <f>N10</f>
        <v>11501080</v>
      </c>
    </row>
    <row r="10" spans="1:15" ht="25.5">
      <c r="A10" s="22"/>
      <c r="B10" s="3" t="s">
        <v>86</v>
      </c>
      <c r="C10" s="100">
        <v>5716.1</v>
      </c>
      <c r="D10" s="2">
        <f>'перечень МКД 2020-2022'!Q11+'перечень МКД 2020-2022'!Q12</f>
        <v>257</v>
      </c>
      <c r="E10" s="22">
        <v>0</v>
      </c>
      <c r="F10" s="22">
        <v>0</v>
      </c>
      <c r="G10" s="22">
        <v>0</v>
      </c>
      <c r="H10" s="22">
        <v>2</v>
      </c>
      <c r="I10" s="22">
        <v>2</v>
      </c>
      <c r="J10" s="21">
        <v>0</v>
      </c>
      <c r="K10" s="21">
        <v>0</v>
      </c>
      <c r="L10" s="21">
        <v>0</v>
      </c>
      <c r="M10" s="100">
        <f>'виды ремонта 2020-2022'!I11</f>
        <v>11501080</v>
      </c>
      <c r="N10" s="100">
        <f>M10</f>
        <v>11501080</v>
      </c>
      <c r="O10" s="68"/>
    </row>
    <row r="11" spans="1:15">
      <c r="A11" s="51">
        <v>3</v>
      </c>
      <c r="B11" s="20" t="s">
        <v>78</v>
      </c>
      <c r="C11" s="100">
        <f>C12</f>
        <v>9269.4</v>
      </c>
      <c r="D11" s="2">
        <f>SUM(D12:D12)</f>
        <v>409</v>
      </c>
      <c r="E11" s="22">
        <f>SUM(E12:E12)</f>
        <v>0</v>
      </c>
      <c r="F11" s="22">
        <f>SUM(F12:F12)</f>
        <v>0</v>
      </c>
      <c r="G11" s="22">
        <f>SUM(G12:G12)</f>
        <v>0</v>
      </c>
      <c r="H11" s="22">
        <v>2</v>
      </c>
      <c r="I11" s="22">
        <v>2</v>
      </c>
      <c r="J11" s="21">
        <f>SUM(J12:J12)</f>
        <v>0</v>
      </c>
      <c r="K11" s="21">
        <f>SUM(K12:K12)</f>
        <v>0</v>
      </c>
      <c r="L11" s="21">
        <f>SUM(L12:L12)</f>
        <v>0</v>
      </c>
      <c r="M11" s="100">
        <f>M12</f>
        <v>12508592.470000001</v>
      </c>
      <c r="N11" s="100">
        <f>N12</f>
        <v>12508592.470000001</v>
      </c>
    </row>
    <row r="12" spans="1:15" customFormat="1" ht="25.5">
      <c r="A12" s="22"/>
      <c r="B12" s="3" t="s">
        <v>92</v>
      </c>
      <c r="C12" s="100">
        <v>9269.4</v>
      </c>
      <c r="D12" s="2">
        <v>409</v>
      </c>
      <c r="E12" s="22"/>
      <c r="F12" s="22"/>
      <c r="G12" s="22"/>
      <c r="H12" s="22">
        <v>2</v>
      </c>
      <c r="I12" s="22">
        <v>2</v>
      </c>
      <c r="J12" s="21"/>
      <c r="K12" s="21"/>
      <c r="L12" s="21"/>
      <c r="M12" s="100">
        <v>12508592.470000001</v>
      </c>
      <c r="N12" s="100">
        <v>12508592.470000001</v>
      </c>
    </row>
    <row r="13" spans="1:15">
      <c r="A13" s="25" t="s">
        <v>75</v>
      </c>
      <c r="B13" s="25"/>
      <c r="C13" s="25"/>
      <c r="D13" s="25"/>
      <c r="E13" s="25"/>
      <c r="F13" s="25"/>
      <c r="G13" s="25"/>
      <c r="H13" s="25"/>
      <c r="I13" s="25"/>
      <c r="J13" s="25"/>
      <c r="K13" s="16"/>
      <c r="L13" s="16"/>
      <c r="M13" s="16"/>
      <c r="N13" s="16"/>
    </row>
  </sheetData>
  <autoFilter ref="A6:N6"/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перечень МКД 2020-2022</vt:lpstr>
      <vt:lpstr>виды ремонта 2020-2022</vt:lpstr>
      <vt:lpstr>показатели</vt:lpstr>
      <vt:lpstr>'виды ремонта 2020-2022'!Заголовки_для_печати</vt:lpstr>
      <vt:lpstr>'перечень МКД 2020-2022'!Заголовки_для_печати</vt:lpstr>
      <vt:lpstr>показатели!Заголовки_для_печати</vt:lpstr>
      <vt:lpstr>'виды ремонта 2020-2022'!Область_печати</vt:lpstr>
      <vt:lpstr>'перечень МКД 2020-2022'!Область_печати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Иван Александрович</dc:creator>
  <cp:lastModifiedBy>Rybkina2022@outlook.com</cp:lastModifiedBy>
  <cp:lastPrinted>2022-11-18T07:27:42Z</cp:lastPrinted>
  <dcterms:created xsi:type="dcterms:W3CDTF">2014-10-15T08:46:29Z</dcterms:created>
  <dcterms:modified xsi:type="dcterms:W3CDTF">2022-11-18T07:30:00Z</dcterms:modified>
</cp:coreProperties>
</file>