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45" activeTab="6"/>
  </bookViews>
  <sheets>
    <sheet name="Прил 1" sheetId="7" r:id="rId1"/>
    <sheet name="прил 2" sheetId="12" r:id="rId2"/>
    <sheet name="Прил 3" sheetId="8" r:id="rId3"/>
    <sheet name="Прил 4" sheetId="10" r:id="rId4"/>
    <sheet name="прил 5" sheetId="11" r:id="rId5"/>
    <sheet name="прил 6" sheetId="13" r:id="rId6"/>
    <sheet name="прил 7" sheetId="9" r:id="rId7"/>
  </sheets>
  <definedNames>
    <definedName name="_xlnm.Print_Area" localSheetId="2">'Прил 3'!$A$1:$G$235</definedName>
    <definedName name="_xlnm.Print_Area" localSheetId="3">'Прил 4'!$A$1:$F$243</definedName>
    <definedName name="_xlnm.Print_Area" localSheetId="6">'прил 7'!$A$1:$D$13</definedName>
  </definedNames>
  <calcPr calcId="145621"/>
</workbook>
</file>

<file path=xl/calcChain.xml><?xml version="1.0" encoding="utf-8"?>
<calcChain xmlns="http://schemas.openxmlformats.org/spreadsheetml/2006/main">
  <c r="E152" i="11" l="1"/>
  <c r="D152" i="11"/>
  <c r="E155" i="11"/>
  <c r="D155" i="11"/>
  <c r="E41" i="11"/>
  <c r="D41" i="11"/>
  <c r="F214" i="10"/>
  <c r="F225" i="10"/>
  <c r="E225" i="10"/>
  <c r="F197" i="10"/>
  <c r="E197" i="10"/>
  <c r="F49" i="10"/>
  <c r="E49" i="10"/>
  <c r="G189" i="8"/>
  <c r="F189" i="8"/>
  <c r="G217" i="8"/>
  <c r="F217" i="8"/>
  <c r="G67" i="8" l="1"/>
  <c r="G65" i="8"/>
  <c r="G13" i="8" l="1"/>
  <c r="F14" i="8"/>
  <c r="F13" i="8" s="1"/>
  <c r="F12" i="8" s="1"/>
  <c r="F11" i="8" s="1"/>
  <c r="F10" i="8" s="1"/>
  <c r="F15" i="8"/>
  <c r="G15" i="8"/>
  <c r="G20" i="8"/>
  <c r="F20" i="8"/>
  <c r="G22" i="8"/>
  <c r="F25" i="8"/>
  <c r="F24" i="8" s="1"/>
  <c r="G25" i="8"/>
  <c r="G24" i="8" s="1"/>
  <c r="F29" i="8"/>
  <c r="F28" i="8" s="1"/>
  <c r="F27" i="8" s="1"/>
  <c r="G29" i="8"/>
  <c r="G28" i="8" s="1"/>
  <c r="G27" i="8" s="1"/>
  <c r="F34" i="8"/>
  <c r="F33" i="8" s="1"/>
  <c r="F32" i="8" s="1"/>
  <c r="F31" i="8" s="1"/>
  <c r="G34" i="8"/>
  <c r="G33" i="8" s="1"/>
  <c r="G32" i="8" s="1"/>
  <c r="G31" i="8" s="1"/>
  <c r="G39" i="8"/>
  <c r="F40" i="8"/>
  <c r="F39" i="8" s="1"/>
  <c r="F41" i="8"/>
  <c r="G41" i="8"/>
  <c r="F43" i="8"/>
  <c r="G43" i="8"/>
  <c r="F45" i="8"/>
  <c r="G45" i="8"/>
  <c r="G51" i="8"/>
  <c r="F53" i="8"/>
  <c r="F51" i="8" s="1"/>
  <c r="F54" i="8"/>
  <c r="G54" i="8"/>
  <c r="F57" i="8"/>
  <c r="F56" i="8" s="1"/>
  <c r="G57" i="8"/>
  <c r="G56" i="8" s="1"/>
  <c r="G64" i="8"/>
  <c r="F65" i="8"/>
  <c r="F64" i="8" s="1"/>
  <c r="G66" i="8"/>
  <c r="F73" i="8"/>
  <c r="F72" i="8" s="1"/>
  <c r="F71" i="8" s="1"/>
  <c r="F70" i="8" s="1"/>
  <c r="F69" i="8" s="1"/>
  <c r="G73" i="8"/>
  <c r="G72" i="8" s="1"/>
  <c r="G71" i="8" s="1"/>
  <c r="G70" i="8" s="1"/>
  <c r="G69" i="8" s="1"/>
  <c r="F79" i="8"/>
  <c r="F78" i="8" s="1"/>
  <c r="F77" i="8" s="1"/>
  <c r="F76" i="8" s="1"/>
  <c r="F75" i="8" s="1"/>
  <c r="G79" i="8"/>
  <c r="G78" i="8" s="1"/>
  <c r="G77" i="8" s="1"/>
  <c r="G76" i="8" s="1"/>
  <c r="G75" i="8" s="1"/>
  <c r="F86" i="8"/>
  <c r="F85" i="8" s="1"/>
  <c r="G86" i="8"/>
  <c r="G85" i="8" s="1"/>
  <c r="F89" i="8"/>
  <c r="F88" i="8" s="1"/>
  <c r="G89" i="8"/>
  <c r="G88" i="8" s="1"/>
  <c r="F98" i="8"/>
  <c r="F97" i="8" s="1"/>
  <c r="F96" i="8" s="1"/>
  <c r="G98" i="8"/>
  <c r="G97" i="8" s="1"/>
  <c r="G96" i="8" s="1"/>
  <c r="F103" i="8"/>
  <c r="F102" i="8" s="1"/>
  <c r="F101" i="8" s="1"/>
  <c r="F100" i="8" s="1"/>
  <c r="G103" i="8"/>
  <c r="G102" i="8" s="1"/>
  <c r="G101" i="8" s="1"/>
  <c r="G100" i="8" s="1"/>
  <c r="F108" i="8"/>
  <c r="F107" i="8" s="1"/>
  <c r="F106" i="8" s="1"/>
  <c r="F105" i="8" s="1"/>
  <c r="G108" i="8"/>
  <c r="G107" i="8" s="1"/>
  <c r="F113" i="8"/>
  <c r="F112" i="8" s="1"/>
  <c r="F111" i="8" s="1"/>
  <c r="F110" i="8" s="1"/>
  <c r="G113" i="8"/>
  <c r="G112" i="8" s="1"/>
  <c r="G111" i="8" s="1"/>
  <c r="G110" i="8" s="1"/>
  <c r="F120" i="8"/>
  <c r="F119" i="8" s="1"/>
  <c r="F118" i="8" s="1"/>
  <c r="F117" i="8" s="1"/>
  <c r="F116" i="8" s="1"/>
  <c r="F115" i="8" s="1"/>
  <c r="G120" i="8"/>
  <c r="G119" i="8" s="1"/>
  <c r="G118" i="8" s="1"/>
  <c r="G117" i="8" s="1"/>
  <c r="G116" i="8" s="1"/>
  <c r="G115" i="8" s="1"/>
  <c r="F128" i="8"/>
  <c r="F127" i="8" s="1"/>
  <c r="F125" i="8" s="1"/>
  <c r="F124" i="8" s="1"/>
  <c r="F123" i="8" s="1"/>
  <c r="G128" i="8"/>
  <c r="G127" i="8" s="1"/>
  <c r="G126" i="8" s="1"/>
  <c r="F134" i="8"/>
  <c r="F133" i="8" s="1"/>
  <c r="G134" i="8"/>
  <c r="G133" i="8" s="1"/>
  <c r="F137" i="8"/>
  <c r="F136" i="8" s="1"/>
  <c r="G137" i="8"/>
  <c r="G136" i="8" s="1"/>
  <c r="F141" i="8"/>
  <c r="F140" i="8" s="1"/>
  <c r="G141" i="8"/>
  <c r="G140" i="8" s="1"/>
  <c r="F144" i="8"/>
  <c r="F143" i="8" s="1"/>
  <c r="G144" i="8"/>
  <c r="G143" i="8" s="1"/>
  <c r="F149" i="8"/>
  <c r="F148" i="8" s="1"/>
  <c r="F147" i="8" s="1"/>
  <c r="F146" i="8" s="1"/>
  <c r="G149" i="8"/>
  <c r="G148" i="8" s="1"/>
  <c r="G147" i="8" s="1"/>
  <c r="G146" i="8" s="1"/>
  <c r="F156" i="8"/>
  <c r="F155" i="8" s="1"/>
  <c r="F154" i="8" s="1"/>
  <c r="F153" i="8" s="1"/>
  <c r="F152" i="8" s="1"/>
  <c r="G156" i="8"/>
  <c r="G155" i="8" s="1"/>
  <c r="G154" i="8" s="1"/>
  <c r="G153" i="8" s="1"/>
  <c r="G152" i="8" s="1"/>
  <c r="F162" i="8"/>
  <c r="G162" i="8"/>
  <c r="F169" i="8"/>
  <c r="F168" i="8" s="1"/>
  <c r="F167" i="8" s="1"/>
  <c r="F166" i="8" s="1"/>
  <c r="G169" i="8"/>
  <c r="G168" i="8" s="1"/>
  <c r="G167" i="8" s="1"/>
  <c r="G166" i="8" s="1"/>
  <c r="G175" i="8"/>
  <c r="F175" i="8"/>
  <c r="F177" i="8"/>
  <c r="G177" i="8"/>
  <c r="F180" i="8"/>
  <c r="G180" i="8"/>
  <c r="F182" i="8"/>
  <c r="G182" i="8"/>
  <c r="F187" i="8"/>
  <c r="F186" i="8" s="1"/>
  <c r="F185" i="8" s="1"/>
  <c r="F184" i="8" s="1"/>
  <c r="G187" i="8"/>
  <c r="G186" i="8" s="1"/>
  <c r="G185" i="8" s="1"/>
  <c r="G184" i="8" s="1"/>
  <c r="F197" i="8"/>
  <c r="F196" i="8" s="1"/>
  <c r="F195" i="8" s="1"/>
  <c r="F194" i="8" s="1"/>
  <c r="F193" i="8" s="1"/>
  <c r="F192" i="8" s="1"/>
  <c r="G197" i="8"/>
  <c r="G196" i="8" s="1"/>
  <c r="G195" i="8" s="1"/>
  <c r="G194" i="8" s="1"/>
  <c r="G193" i="8" s="1"/>
  <c r="G192" i="8" s="1"/>
  <c r="F204" i="8"/>
  <c r="F203" i="8" s="1"/>
  <c r="F202" i="8" s="1"/>
  <c r="F201" i="8" s="1"/>
  <c r="F200" i="8" s="1"/>
  <c r="F199" i="8" s="1"/>
  <c r="G204" i="8"/>
  <c r="G203" i="8" s="1"/>
  <c r="G202" i="8" s="1"/>
  <c r="G201" i="8" s="1"/>
  <c r="G200" i="8" s="1"/>
  <c r="G199" i="8" s="1"/>
  <c r="D77" i="7"/>
  <c r="D73" i="7"/>
  <c r="D70" i="7"/>
  <c r="D65" i="7"/>
  <c r="D63" i="7"/>
  <c r="D59" i="7"/>
  <c r="D58" i="7" s="1"/>
  <c r="D56" i="7"/>
  <c r="D54" i="7"/>
  <c r="D53" i="7" s="1"/>
  <c r="D50" i="7"/>
  <c r="D48" i="7"/>
  <c r="D45" i="7"/>
  <c r="D43" i="7"/>
  <c r="D42" i="7" s="1"/>
  <c r="D40" i="7"/>
  <c r="D36" i="7"/>
  <c r="D35" i="7" s="1"/>
  <c r="D32" i="7"/>
  <c r="D30" i="7"/>
  <c r="D29" i="7" s="1"/>
  <c r="D25" i="7"/>
  <c r="D24" i="7" s="1"/>
  <c r="D23" i="7" s="1"/>
  <c r="D18" i="7"/>
  <c r="D17" i="7" s="1"/>
  <c r="D12" i="7"/>
  <c r="F174" i="8" l="1"/>
  <c r="F172" i="8" s="1"/>
  <c r="F171" i="8" s="1"/>
  <c r="G19" i="8"/>
  <c r="G18" i="8" s="1"/>
  <c r="G17" i="8" s="1"/>
  <c r="G12" i="8"/>
  <c r="G11" i="8" s="1"/>
  <c r="G10" i="8" s="1"/>
  <c r="F84" i="8"/>
  <c r="F83" i="8" s="1"/>
  <c r="F82" i="8" s="1"/>
  <c r="F81" i="8" s="1"/>
  <c r="F132" i="8"/>
  <c r="F131" i="8" s="1"/>
  <c r="F130" i="8" s="1"/>
  <c r="G174" i="8"/>
  <c r="G173" i="8" s="1"/>
  <c r="F50" i="8"/>
  <c r="F49" i="8" s="1"/>
  <c r="F48" i="8" s="1"/>
  <c r="G50" i="8"/>
  <c r="G49" i="8" s="1"/>
  <c r="G48" i="8" s="1"/>
  <c r="G36" i="8" s="1"/>
  <c r="F38" i="8"/>
  <c r="F179" i="8"/>
  <c r="F68" i="8"/>
  <c r="G179" i="8"/>
  <c r="G172" i="8" s="1"/>
  <c r="G171" i="8" s="1"/>
  <c r="G165" i="8" s="1"/>
  <c r="G164" i="8" s="1"/>
  <c r="G132" i="8"/>
  <c r="G131" i="8" s="1"/>
  <c r="G130" i="8" s="1"/>
  <c r="G84" i="8"/>
  <c r="G83" i="8" s="1"/>
  <c r="G82" i="8" s="1"/>
  <c r="G81" i="8" s="1"/>
  <c r="G68" i="8" s="1"/>
  <c r="G63" i="8"/>
  <c r="G62" i="8" s="1"/>
  <c r="G61" i="8" s="1"/>
  <c r="G60" i="8" s="1"/>
  <c r="G59" i="8" s="1"/>
  <c r="G38" i="8"/>
  <c r="G37" i="8" s="1"/>
  <c r="G125" i="8"/>
  <c r="G124" i="8" s="1"/>
  <c r="G123" i="8" s="1"/>
  <c r="G139" i="8"/>
  <c r="G151" i="8"/>
  <c r="G161" i="8"/>
  <c r="G160" i="8" s="1"/>
  <c r="G159" i="8" s="1"/>
  <c r="G158" i="8" s="1"/>
  <c r="F37" i="8"/>
  <c r="F151" i="8"/>
  <c r="F139" i="8"/>
  <c r="F67" i="8"/>
  <c r="F66" i="8" s="1"/>
  <c r="F63" i="8" s="1"/>
  <c r="F62" i="8" s="1"/>
  <c r="F61" i="8" s="1"/>
  <c r="F60" i="8" s="1"/>
  <c r="F59" i="8" s="1"/>
  <c r="F126" i="8"/>
  <c r="G95" i="8"/>
  <c r="G94" i="8" s="1"/>
  <c r="G93" i="8" s="1"/>
  <c r="G92" i="8" s="1"/>
  <c r="G91" i="8" s="1"/>
  <c r="F22" i="8"/>
  <c r="F19" i="8" s="1"/>
  <c r="F18" i="8" s="1"/>
  <c r="F17" i="8" s="1"/>
  <c r="F95" i="8"/>
  <c r="F94" i="8" s="1"/>
  <c r="F93" i="8" s="1"/>
  <c r="F92" i="8" s="1"/>
  <c r="F91" i="8" s="1"/>
  <c r="F161" i="8"/>
  <c r="F160" i="8" s="1"/>
  <c r="F159" i="8" s="1"/>
  <c r="F158" i="8" s="1"/>
  <c r="D62" i="7"/>
  <c r="D61" i="7" s="1"/>
  <c r="D47" i="7"/>
  <c r="D28" i="7"/>
  <c r="C29" i="7"/>
  <c r="C24" i="7"/>
  <c r="D8" i="7"/>
  <c r="C8" i="7"/>
  <c r="F36" i="8" l="1"/>
  <c r="F9" i="8" s="1"/>
  <c r="F165" i="8"/>
  <c r="F164" i="8" s="1"/>
  <c r="G9" i="8"/>
  <c r="F173" i="8"/>
  <c r="F122" i="8"/>
  <c r="G122" i="8"/>
  <c r="E112" i="11"/>
  <c r="E111" i="11" s="1"/>
  <c r="D112" i="11"/>
  <c r="D111" i="11" s="1"/>
  <c r="F55" i="10"/>
  <c r="F116" i="10"/>
  <c r="F115" i="10" s="1"/>
  <c r="F114" i="10" s="1"/>
  <c r="F113" i="10" s="1"/>
  <c r="E116" i="10"/>
  <c r="E115" i="10"/>
  <c r="E114" i="10" s="1"/>
  <c r="E113" i="10" s="1"/>
  <c r="C77" i="7" l="1"/>
  <c r="E75" i="7"/>
  <c r="C73" i="7"/>
  <c r="C70" i="7"/>
  <c r="C65" i="7"/>
  <c r="C63" i="7"/>
  <c r="C62" i="7" s="1"/>
  <c r="C61" i="7" s="1"/>
  <c r="E69" i="7"/>
  <c r="E68" i="7"/>
  <c r="C59" i="7"/>
  <c r="C58" i="7" s="1"/>
  <c r="C56" i="7"/>
  <c r="C53" i="7" s="1"/>
  <c r="C54" i="7"/>
  <c r="C50" i="7"/>
  <c r="C48" i="7"/>
  <c r="C47" i="7" s="1"/>
  <c r="C45" i="7"/>
  <c r="C43" i="7"/>
  <c r="C42" i="7" s="1"/>
  <c r="C40" i="7"/>
  <c r="C36" i="7"/>
  <c r="C35" i="7" s="1"/>
  <c r="C32" i="7"/>
  <c r="C28" i="7"/>
  <c r="C23" i="7"/>
  <c r="C18" i="7"/>
  <c r="C17" i="7" s="1"/>
  <c r="D7" i="7"/>
  <c r="C7" i="7"/>
  <c r="E8" i="13"/>
  <c r="E9" i="13"/>
  <c r="D6" i="13"/>
  <c r="D5" i="13" s="1"/>
  <c r="E5" i="13" s="1"/>
  <c r="C6" i="13"/>
  <c r="C5" i="13"/>
  <c r="E8" i="12"/>
  <c r="E9" i="12"/>
  <c r="E11" i="12"/>
  <c r="E12" i="12"/>
  <c r="E13" i="12"/>
  <c r="E15" i="12"/>
  <c r="E17" i="12"/>
  <c r="E18" i="12"/>
  <c r="E19" i="12"/>
  <c r="E20" i="12"/>
  <c r="D16" i="12"/>
  <c r="C16" i="12"/>
  <c r="D14" i="12"/>
  <c r="E14" i="12" s="1"/>
  <c r="C14" i="12"/>
  <c r="D10" i="12"/>
  <c r="C10" i="12"/>
  <c r="D6" i="12"/>
  <c r="C6" i="12"/>
  <c r="E16" i="12" l="1"/>
  <c r="E10" i="12"/>
  <c r="C5" i="12"/>
  <c r="C6" i="7"/>
  <c r="C79" i="7" s="1"/>
  <c r="E7" i="7"/>
  <c r="D6" i="7"/>
  <c r="D5" i="12"/>
  <c r="E6" i="12"/>
  <c r="E6" i="13"/>
  <c r="E5" i="12" l="1"/>
  <c r="D79" i="7"/>
  <c r="E161" i="11"/>
  <c r="E160" i="11" s="1"/>
  <c r="D161" i="11"/>
  <c r="D160" i="11" s="1"/>
  <c r="D164" i="11"/>
  <c r="D163" i="11" s="1"/>
  <c r="E164" i="11"/>
  <c r="E163" i="11" s="1"/>
  <c r="F27" i="10" l="1"/>
  <c r="F26" i="10" s="1"/>
  <c r="F25" i="10" s="1"/>
  <c r="E27" i="10"/>
  <c r="E26" i="10" s="1"/>
  <c r="E25" i="10" s="1"/>
  <c r="G234" i="8"/>
  <c r="G233" i="8" s="1"/>
  <c r="G232" i="8" s="1"/>
  <c r="G231" i="8" s="1"/>
  <c r="F234" i="8"/>
  <c r="F233" i="8" s="1"/>
  <c r="F232" i="8" s="1"/>
  <c r="F231" i="8" s="1"/>
  <c r="G229" i="8"/>
  <c r="G228" i="8" s="1"/>
  <c r="G227" i="8" s="1"/>
  <c r="F229" i="8"/>
  <c r="F228" i="8" s="1"/>
  <c r="F227" i="8" s="1"/>
  <c r="G224" i="8"/>
  <c r="G223" i="8" s="1"/>
  <c r="G222" i="8" s="1"/>
  <c r="G221" i="8" s="1"/>
  <c r="G220" i="8" s="1"/>
  <c r="G219" i="8" s="1"/>
  <c r="F224" i="8"/>
  <c r="F223" i="8" s="1"/>
  <c r="F222" i="8" s="1"/>
  <c r="F221" i="8" s="1"/>
  <c r="F220" i="8" s="1"/>
  <c r="F219" i="8" s="1"/>
  <c r="G215" i="8"/>
  <c r="F215" i="8"/>
  <c r="G213" i="8"/>
  <c r="F213" i="8"/>
  <c r="G211" i="8"/>
  <c r="F211" i="8"/>
  <c r="F210" i="8" l="1"/>
  <c r="G210" i="8"/>
  <c r="G226" i="8"/>
  <c r="F226" i="8"/>
  <c r="E8" i="7"/>
  <c r="E9" i="7"/>
  <c r="E10" i="7"/>
  <c r="E12" i="7"/>
  <c r="E14" i="7"/>
  <c r="E15" i="7"/>
  <c r="E16" i="7"/>
  <c r="E17" i="7"/>
  <c r="E18" i="7"/>
  <c r="E19" i="7"/>
  <c r="E20" i="7"/>
  <c r="E21" i="7"/>
  <c r="E22" i="7"/>
  <c r="E23" i="7"/>
  <c r="E24" i="7"/>
  <c r="E25" i="7"/>
  <c r="E27" i="7"/>
  <c r="E28" i="7"/>
  <c r="E29" i="7"/>
  <c r="E30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70" i="7"/>
  <c r="E71" i="7"/>
  <c r="E72" i="7"/>
  <c r="E73" i="7"/>
  <c r="E74" i="7"/>
  <c r="E76" i="7"/>
  <c r="E77" i="7"/>
  <c r="E78" i="7"/>
  <c r="E79" i="7"/>
  <c r="E6" i="7"/>
  <c r="F209" i="8" l="1"/>
  <c r="F208" i="8" s="1"/>
  <c r="F207" i="8"/>
  <c r="F206" i="8" s="1"/>
  <c r="F191" i="8" s="1"/>
  <c r="F8" i="8" s="1"/>
  <c r="F7" i="8" s="1"/>
  <c r="G207" i="8"/>
  <c r="G209" i="8"/>
  <c r="G208" i="8" s="1"/>
  <c r="E158" i="11"/>
  <c r="E157" i="11" s="1"/>
  <c r="D158" i="11"/>
  <c r="D157" i="11" s="1"/>
  <c r="E125" i="11"/>
  <c r="E124" i="11" s="1"/>
  <c r="D125" i="11"/>
  <c r="D124" i="11" s="1"/>
  <c r="E109" i="11"/>
  <c r="E108" i="11" s="1"/>
  <c r="E184" i="11"/>
  <c r="E182" i="11"/>
  <c r="E177" i="11"/>
  <c r="E176" i="11" s="1"/>
  <c r="E175" i="11" s="1"/>
  <c r="E173" i="11"/>
  <c r="E172" i="11" s="1"/>
  <c r="E168" i="11"/>
  <c r="E167" i="11" s="1"/>
  <c r="E166" i="11" s="1"/>
  <c r="E153" i="11"/>
  <c r="E151" i="11" s="1"/>
  <c r="E148" i="11"/>
  <c r="E145" i="11"/>
  <c r="E140" i="11"/>
  <c r="E139" i="11" s="1"/>
  <c r="E138" i="11" s="1"/>
  <c r="E137" i="11" s="1"/>
  <c r="E135" i="11"/>
  <c r="E134" i="11" s="1"/>
  <c r="E133" i="11" s="1"/>
  <c r="E132" i="11" s="1"/>
  <c r="E131" i="11" s="1"/>
  <c r="E129" i="11"/>
  <c r="E128" i="11" s="1"/>
  <c r="E127" i="11" s="1"/>
  <c r="E122" i="11"/>
  <c r="E121" i="11" s="1"/>
  <c r="E117" i="11"/>
  <c r="E116" i="11" s="1"/>
  <c r="E115" i="11" s="1"/>
  <c r="E114" i="11" s="1"/>
  <c r="E106" i="11"/>
  <c r="E105" i="11" s="1"/>
  <c r="E99" i="11"/>
  <c r="E98" i="11" s="1"/>
  <c r="E97" i="11" s="1"/>
  <c r="E96" i="11" s="1"/>
  <c r="E94" i="11"/>
  <c r="E93" i="11" s="1"/>
  <c r="E92" i="11" s="1"/>
  <c r="E89" i="11"/>
  <c r="E87" i="11"/>
  <c r="E84" i="11"/>
  <c r="E82" i="11"/>
  <c r="E76" i="11"/>
  <c r="E75" i="11" s="1"/>
  <c r="E74" i="11" s="1"/>
  <c r="E72" i="11"/>
  <c r="E71" i="11" s="1"/>
  <c r="E69" i="11"/>
  <c r="E68" i="11" s="1"/>
  <c r="E64" i="11"/>
  <c r="E63" i="11" s="1"/>
  <c r="E62" i="11" s="1"/>
  <c r="E59" i="11"/>
  <c r="E58" i="11" s="1"/>
  <c r="E57" i="11" s="1"/>
  <c r="E56" i="11" s="1"/>
  <c r="E54" i="11"/>
  <c r="E53" i="11" s="1"/>
  <c r="E48" i="11"/>
  <c r="E46" i="11"/>
  <c r="E39" i="11"/>
  <c r="E37" i="11"/>
  <c r="E35" i="11"/>
  <c r="E32" i="11"/>
  <c r="E31" i="11" s="1"/>
  <c r="E29" i="11"/>
  <c r="E27" i="11"/>
  <c r="E23" i="11"/>
  <c r="E22" i="11" s="1"/>
  <c r="E21" i="11" s="1"/>
  <c r="E19" i="11"/>
  <c r="E14" i="11" s="1"/>
  <c r="E17" i="11"/>
  <c r="E15" i="11"/>
  <c r="E11" i="11"/>
  <c r="E10" i="11" s="1"/>
  <c r="E9" i="11" s="1"/>
  <c r="D184" i="11"/>
  <c r="D182" i="11"/>
  <c r="D177" i="11"/>
  <c r="D176" i="11" s="1"/>
  <c r="D175" i="11" s="1"/>
  <c r="D173" i="11"/>
  <c r="D172" i="11" s="1"/>
  <c r="D168" i="11"/>
  <c r="D167" i="11" s="1"/>
  <c r="D166" i="11" s="1"/>
  <c r="D153" i="11"/>
  <c r="D151" i="11" s="1"/>
  <c r="D150" i="11" s="1"/>
  <c r="D148" i="11"/>
  <c r="D145" i="11"/>
  <c r="D140" i="11"/>
  <c r="D139" i="11" s="1"/>
  <c r="D138" i="11" s="1"/>
  <c r="D137" i="11" s="1"/>
  <c r="D135" i="11"/>
  <c r="D134" i="11" s="1"/>
  <c r="D133" i="11" s="1"/>
  <c r="D132" i="11" s="1"/>
  <c r="D131" i="11" s="1"/>
  <c r="D129" i="11"/>
  <c r="D128" i="11" s="1"/>
  <c r="D127" i="11" s="1"/>
  <c r="D122" i="11"/>
  <c r="D121" i="11" s="1"/>
  <c r="D117" i="11"/>
  <c r="D116" i="11" s="1"/>
  <c r="D115" i="11" s="1"/>
  <c r="D114" i="11" s="1"/>
  <c r="D109" i="11"/>
  <c r="D108" i="11" s="1"/>
  <c r="D106" i="11"/>
  <c r="D105" i="11" s="1"/>
  <c r="D99" i="11"/>
  <c r="D98" i="11" s="1"/>
  <c r="D97" i="11" s="1"/>
  <c r="D96" i="11" s="1"/>
  <c r="D94" i="11"/>
  <c r="D93" i="11" s="1"/>
  <c r="D92" i="11" s="1"/>
  <c r="D89" i="11"/>
  <c r="D87" i="11"/>
  <c r="D84" i="11"/>
  <c r="D82" i="11"/>
  <c r="D76" i="11"/>
  <c r="D75" i="11" s="1"/>
  <c r="D74" i="11" s="1"/>
  <c r="D72" i="11"/>
  <c r="D71" i="11" s="1"/>
  <c r="D69" i="11"/>
  <c r="D68" i="11" s="1"/>
  <c r="D64" i="11"/>
  <c r="D63" i="11" s="1"/>
  <c r="D62" i="11" s="1"/>
  <c r="D59" i="11"/>
  <c r="D58" i="11" s="1"/>
  <c r="D57" i="11" s="1"/>
  <c r="D56" i="11" s="1"/>
  <c r="D54" i="11"/>
  <c r="D53" i="11" s="1"/>
  <c r="D51" i="11" s="1"/>
  <c r="D50" i="11" s="1"/>
  <c r="D48" i="11"/>
  <c r="D46" i="11"/>
  <c r="D39" i="11"/>
  <c r="D37" i="11"/>
  <c r="D35" i="11"/>
  <c r="D32" i="11"/>
  <c r="D31" i="11" s="1"/>
  <c r="D29" i="11"/>
  <c r="D27" i="11"/>
  <c r="D23" i="11"/>
  <c r="D22" i="11" s="1"/>
  <c r="D21" i="11" s="1"/>
  <c r="D19" i="11"/>
  <c r="D17" i="11"/>
  <c r="D15" i="11"/>
  <c r="D11" i="11"/>
  <c r="D10" i="11" s="1"/>
  <c r="D9" i="11" s="1"/>
  <c r="F145" i="10"/>
  <c r="F144" i="10" s="1"/>
  <c r="E145" i="10"/>
  <c r="E144" i="10" s="1"/>
  <c r="F97" i="10"/>
  <c r="F93" i="10" s="1"/>
  <c r="F61" i="10"/>
  <c r="F60" i="10" s="1"/>
  <c r="E61" i="10"/>
  <c r="E60" i="10" s="1"/>
  <c r="F242" i="10"/>
  <c r="F241" i="10" s="1"/>
  <c r="F240" i="10" s="1"/>
  <c r="F239" i="10" s="1"/>
  <c r="F237" i="10"/>
  <c r="F236" i="10" s="1"/>
  <c r="F235" i="10" s="1"/>
  <c r="F232" i="10"/>
  <c r="F231" i="10" s="1"/>
  <c r="F230" i="10" s="1"/>
  <c r="F229" i="10" s="1"/>
  <c r="F228" i="10" s="1"/>
  <c r="F227" i="10" s="1"/>
  <c r="F223" i="10"/>
  <c r="F221" i="10"/>
  <c r="F219" i="10"/>
  <c r="F212" i="10"/>
  <c r="F210" i="10" s="1"/>
  <c r="F209" i="10" s="1"/>
  <c r="F208" i="10" s="1"/>
  <c r="F207" i="10" s="1"/>
  <c r="F205" i="10"/>
  <c r="F204" i="10" s="1"/>
  <c r="F203" i="10" s="1"/>
  <c r="F202" i="10" s="1"/>
  <c r="F201" i="10" s="1"/>
  <c r="F200" i="10" s="1"/>
  <c r="F195" i="10"/>
  <c r="F194" i="10" s="1"/>
  <c r="F193" i="10" s="1"/>
  <c r="F192" i="10" s="1"/>
  <c r="F190" i="10"/>
  <c r="F188" i="10"/>
  <c r="F185" i="10"/>
  <c r="F183" i="10"/>
  <c r="F177" i="10"/>
  <c r="F176" i="10" s="1"/>
  <c r="F175" i="10" s="1"/>
  <c r="F174" i="10" s="1"/>
  <c r="F170" i="10"/>
  <c r="F169" i="10" s="1"/>
  <c r="F168" i="10" s="1"/>
  <c r="F167" i="10" s="1"/>
  <c r="F166" i="10" s="1"/>
  <c r="F164" i="10"/>
  <c r="F163" i="10" s="1"/>
  <c r="F162" i="10" s="1"/>
  <c r="F161" i="10" s="1"/>
  <c r="F160" i="10" s="1"/>
  <c r="F157" i="10"/>
  <c r="F156" i="10" s="1"/>
  <c r="F152" i="10"/>
  <c r="F151" i="10" s="1"/>
  <c r="F149" i="10"/>
  <c r="F148" i="10" s="1"/>
  <c r="F142" i="10"/>
  <c r="F141" i="10" s="1"/>
  <c r="F136" i="10"/>
  <c r="F135" i="10" s="1"/>
  <c r="F128" i="10"/>
  <c r="F127" i="10" s="1"/>
  <c r="F126" i="10" s="1"/>
  <c r="F125" i="10" s="1"/>
  <c r="F124" i="10" s="1"/>
  <c r="F123" i="10" s="1"/>
  <c r="F121" i="10"/>
  <c r="F120" i="10" s="1"/>
  <c r="F119" i="10" s="1"/>
  <c r="F118" i="10" s="1"/>
  <c r="F111" i="10"/>
  <c r="F110" i="10" s="1"/>
  <c r="F109" i="10" s="1"/>
  <c r="F108" i="10" s="1"/>
  <c r="F106" i="10"/>
  <c r="F105" i="10" s="1"/>
  <c r="F104" i="10" s="1"/>
  <c r="F90" i="10"/>
  <c r="F89" i="10" s="1"/>
  <c r="F83" i="10"/>
  <c r="F82" i="10" s="1"/>
  <c r="F81" i="10" s="1"/>
  <c r="F80" i="10" s="1"/>
  <c r="F79" i="10" s="1"/>
  <c r="F77" i="10"/>
  <c r="F76" i="10" s="1"/>
  <c r="F75" i="10" s="1"/>
  <c r="F74" i="10" s="1"/>
  <c r="F73" i="10" s="1"/>
  <c r="F70" i="10"/>
  <c r="F68" i="10"/>
  <c r="F58" i="10"/>
  <c r="F47" i="10"/>
  <c r="F45" i="10"/>
  <c r="F43" i="10"/>
  <c r="F38" i="10"/>
  <c r="F37" i="10" s="1"/>
  <c r="F36" i="10" s="1"/>
  <c r="F35" i="10" s="1"/>
  <c r="F23" i="10"/>
  <c r="F22" i="10" s="1"/>
  <c r="F20" i="10"/>
  <c r="F18" i="10"/>
  <c r="F13" i="10"/>
  <c r="F11" i="10"/>
  <c r="E242" i="10"/>
  <c r="E241" i="10" s="1"/>
  <c r="E240" i="10" s="1"/>
  <c r="E239" i="10" s="1"/>
  <c r="E237" i="10"/>
  <c r="E236" i="10" s="1"/>
  <c r="E235" i="10" s="1"/>
  <c r="E232" i="10"/>
  <c r="E231" i="10" s="1"/>
  <c r="E230" i="10" s="1"/>
  <c r="E229" i="10" s="1"/>
  <c r="E228" i="10" s="1"/>
  <c r="E227" i="10" s="1"/>
  <c r="E223" i="10"/>
  <c r="E221" i="10"/>
  <c r="E219" i="10"/>
  <c r="E212" i="10"/>
  <c r="E211" i="10" s="1"/>
  <c r="E210" i="10" s="1"/>
  <c r="E209" i="10" s="1"/>
  <c r="E208" i="10" s="1"/>
  <c r="E207" i="10" s="1"/>
  <c r="E205" i="10"/>
  <c r="E204" i="10" s="1"/>
  <c r="E203" i="10" s="1"/>
  <c r="E202" i="10" s="1"/>
  <c r="E201" i="10" s="1"/>
  <c r="E200" i="10" s="1"/>
  <c r="E195" i="10"/>
  <c r="E194" i="10" s="1"/>
  <c r="E193" i="10" s="1"/>
  <c r="E192" i="10" s="1"/>
  <c r="E190" i="10"/>
  <c r="E188" i="10"/>
  <c r="E185" i="10"/>
  <c r="E183" i="10"/>
  <c r="E177" i="10"/>
  <c r="E176" i="10" s="1"/>
  <c r="E175" i="10" s="1"/>
  <c r="E174" i="10" s="1"/>
  <c r="E170" i="10"/>
  <c r="E169" i="10" s="1"/>
  <c r="E168" i="10" s="1"/>
  <c r="E167" i="10" s="1"/>
  <c r="E166" i="10" s="1"/>
  <c r="E164" i="10"/>
  <c r="E163" i="10" s="1"/>
  <c r="E162" i="10" s="1"/>
  <c r="E161" i="10" s="1"/>
  <c r="E160" i="10" s="1"/>
  <c r="E157" i="10"/>
  <c r="E156" i="10" s="1"/>
  <c r="E152" i="10"/>
  <c r="E151" i="10" s="1"/>
  <c r="E149" i="10"/>
  <c r="E148" i="10" s="1"/>
  <c r="E142" i="10"/>
  <c r="E141" i="10" s="1"/>
  <c r="E136" i="10"/>
  <c r="E135" i="10" s="1"/>
  <c r="E128" i="10"/>
  <c r="E127" i="10" s="1"/>
  <c r="E126" i="10" s="1"/>
  <c r="E125" i="10" s="1"/>
  <c r="E124" i="10" s="1"/>
  <c r="E123" i="10" s="1"/>
  <c r="E121" i="10"/>
  <c r="E120" i="10" s="1"/>
  <c r="E119" i="10" s="1"/>
  <c r="E118" i="10" s="1"/>
  <c r="E111" i="10"/>
  <c r="E110" i="10" s="1"/>
  <c r="E109" i="10" s="1"/>
  <c r="E108" i="10" s="1"/>
  <c r="E106" i="10"/>
  <c r="E105" i="10" s="1"/>
  <c r="E104" i="10" s="1"/>
  <c r="E97" i="10"/>
  <c r="E96" i="10" s="1"/>
  <c r="E95" i="10" s="1"/>
  <c r="E94" i="10" s="1"/>
  <c r="E90" i="10"/>
  <c r="E89" i="10" s="1"/>
  <c r="E83" i="10"/>
  <c r="E82" i="10" s="1"/>
  <c r="E81" i="10" s="1"/>
  <c r="E80" i="10" s="1"/>
  <c r="E79" i="10" s="1"/>
  <c r="E77" i="10"/>
  <c r="E76" i="10" s="1"/>
  <c r="E75" i="10" s="1"/>
  <c r="E74" i="10" s="1"/>
  <c r="E73" i="10" s="1"/>
  <c r="E70" i="10"/>
  <c r="E68" i="10"/>
  <c r="E58" i="10"/>
  <c r="E55" i="10"/>
  <c r="E47" i="10"/>
  <c r="E45" i="10"/>
  <c r="E43" i="10"/>
  <c r="E38" i="10"/>
  <c r="E37" i="10" s="1"/>
  <c r="E36" i="10" s="1"/>
  <c r="E35" i="10" s="1"/>
  <c r="E23" i="10"/>
  <c r="E22" i="10" s="1"/>
  <c r="E20" i="10"/>
  <c r="E18" i="10"/>
  <c r="E13" i="10"/>
  <c r="E11" i="10"/>
  <c r="E34" i="11" l="1"/>
  <c r="G206" i="8"/>
  <c r="G191" i="8" s="1"/>
  <c r="G8" i="8" s="1"/>
  <c r="G7" i="8" s="1"/>
  <c r="E150" i="11"/>
  <c r="E104" i="11"/>
  <c r="E103" i="11" s="1"/>
  <c r="E102" i="11" s="1"/>
  <c r="E101" i="11" s="1"/>
  <c r="D104" i="11"/>
  <c r="D103" i="11" s="1"/>
  <c r="D102" i="11" s="1"/>
  <c r="D101" i="11" s="1"/>
  <c r="D81" i="11"/>
  <c r="D80" i="11" s="1"/>
  <c r="E81" i="11"/>
  <c r="E80" i="11" s="1"/>
  <c r="E182" i="10"/>
  <c r="E181" i="10" s="1"/>
  <c r="F182" i="10"/>
  <c r="F181" i="10"/>
  <c r="F234" i="10"/>
  <c r="E93" i="10"/>
  <c r="E92" i="10" s="1"/>
  <c r="E88" i="10" s="1"/>
  <c r="E87" i="10" s="1"/>
  <c r="E86" i="10" s="1"/>
  <c r="E85" i="10" s="1"/>
  <c r="E72" i="10" s="1"/>
  <c r="E54" i="10"/>
  <c r="E53" i="10" s="1"/>
  <c r="E52" i="10" s="1"/>
  <c r="F96" i="10"/>
  <c r="F95" i="10" s="1"/>
  <c r="F94" i="10" s="1"/>
  <c r="E103" i="10"/>
  <c r="E102" i="10" s="1"/>
  <c r="F10" i="10"/>
  <c r="F9" i="10" s="1"/>
  <c r="F8" i="10" s="1"/>
  <c r="E17" i="10"/>
  <c r="E16" i="10" s="1"/>
  <c r="E15" i="10" s="1"/>
  <c r="D45" i="11"/>
  <c r="D44" i="11" s="1"/>
  <c r="D171" i="11"/>
  <c r="D170" i="11" s="1"/>
  <c r="E171" i="11"/>
  <c r="E170" i="11" s="1"/>
  <c r="E45" i="11"/>
  <c r="E44" i="11" s="1"/>
  <c r="E181" i="11"/>
  <c r="E180" i="11" s="1"/>
  <c r="E179" i="11" s="1"/>
  <c r="D181" i="11"/>
  <c r="D180" i="11" s="1"/>
  <c r="D179" i="11" s="1"/>
  <c r="D120" i="11"/>
  <c r="D119" i="11" s="1"/>
  <c r="E120" i="11"/>
  <c r="E119" i="11" s="1"/>
  <c r="D26" i="11"/>
  <c r="D14" i="11"/>
  <c r="D13" i="11" s="1"/>
  <c r="D8" i="11" s="1"/>
  <c r="D7" i="11" s="1"/>
  <c r="D144" i="11"/>
  <c r="D143" i="11" s="1"/>
  <c r="D142" i="11" s="1"/>
  <c r="D34" i="11"/>
  <c r="D67" i="11"/>
  <c r="D66" i="11" s="1"/>
  <c r="D61" i="11" s="1"/>
  <c r="D91" i="11"/>
  <c r="E13" i="11"/>
  <c r="E8" i="11" s="1"/>
  <c r="E7" i="11" s="1"/>
  <c r="D52" i="11"/>
  <c r="D86" i="11"/>
  <c r="E26" i="11"/>
  <c r="E86" i="11"/>
  <c r="E144" i="11"/>
  <c r="E143" i="11" s="1"/>
  <c r="E142" i="11" s="1"/>
  <c r="E91" i="11"/>
  <c r="E67" i="11"/>
  <c r="E66" i="11" s="1"/>
  <c r="E61" i="11" s="1"/>
  <c r="E51" i="11"/>
  <c r="E50" i="11" s="1"/>
  <c r="E52" i="11"/>
  <c r="E234" i="10"/>
  <c r="F54" i="10"/>
  <c r="F53" i="10" s="1"/>
  <c r="F52" i="10" s="1"/>
  <c r="E140" i="10"/>
  <c r="E139" i="10" s="1"/>
  <c r="E138" i="10" s="1"/>
  <c r="F140" i="10"/>
  <c r="F139" i="10" s="1"/>
  <c r="F138" i="10" s="1"/>
  <c r="E187" i="10"/>
  <c r="F155" i="10"/>
  <c r="F154" i="10" s="1"/>
  <c r="F147" i="10" s="1"/>
  <c r="E155" i="10"/>
  <c r="E154" i="10" s="1"/>
  <c r="E147" i="10" s="1"/>
  <c r="F92" i="10"/>
  <c r="F88" i="10" s="1"/>
  <c r="E218" i="10"/>
  <c r="E215" i="10" s="1"/>
  <c r="E42" i="10"/>
  <c r="E67" i="10"/>
  <c r="E66" i="10" s="1"/>
  <c r="E65" i="10" s="1"/>
  <c r="E64" i="10" s="1"/>
  <c r="E63" i="10" s="1"/>
  <c r="E10" i="10"/>
  <c r="E9" i="10" s="1"/>
  <c r="E8" i="10" s="1"/>
  <c r="F187" i="10"/>
  <c r="F17" i="10"/>
  <c r="F16" i="10" s="1"/>
  <c r="F15" i="10" s="1"/>
  <c r="F218" i="10"/>
  <c r="F215" i="10" s="1"/>
  <c r="F199" i="10" s="1"/>
  <c r="F42" i="10"/>
  <c r="F67" i="10"/>
  <c r="F66" i="10" s="1"/>
  <c r="F65" i="10" s="1"/>
  <c r="F64" i="10" s="1"/>
  <c r="F63" i="10" s="1"/>
  <c r="F103" i="10"/>
  <c r="F102" i="10" s="1"/>
  <c r="F159" i="10"/>
  <c r="F133" i="10"/>
  <c r="F132" i="10" s="1"/>
  <c r="F131" i="10" s="1"/>
  <c r="F134" i="10"/>
  <c r="E134" i="10"/>
  <c r="E133" i="10"/>
  <c r="E132" i="10" s="1"/>
  <c r="E131" i="10" s="1"/>
  <c r="E159" i="10"/>
  <c r="D12" i="9"/>
  <c r="C12" i="9"/>
  <c r="D10" i="9"/>
  <c r="C10" i="9"/>
  <c r="D9" i="9"/>
  <c r="D5" i="9" s="1"/>
  <c r="C9" i="9"/>
  <c r="C5" i="9" s="1"/>
  <c r="D6" i="9"/>
  <c r="C6" i="9"/>
  <c r="E214" i="10" l="1"/>
  <c r="E199" i="10" s="1"/>
  <c r="E40" i="10"/>
  <c r="F87" i="10"/>
  <c r="F86" i="10" s="1"/>
  <c r="F85" i="10" s="1"/>
  <c r="F72" i="10" s="1"/>
  <c r="F101" i="10"/>
  <c r="F100" i="10" s="1"/>
  <c r="F99" i="10" s="1"/>
  <c r="E101" i="10"/>
  <c r="E100" i="10" s="1"/>
  <c r="E99" i="10" s="1"/>
  <c r="E180" i="10"/>
  <c r="E179" i="10" s="1"/>
  <c r="E173" i="10" s="1"/>
  <c r="F180" i="10"/>
  <c r="F179" i="10" s="1"/>
  <c r="F173" i="10" s="1"/>
  <c r="E7" i="10"/>
  <c r="F40" i="10"/>
  <c r="F7" i="10" s="1"/>
  <c r="D25" i="11"/>
  <c r="E25" i="11"/>
  <c r="D79" i="11"/>
  <c r="D78" i="11" s="1"/>
  <c r="E79" i="11"/>
  <c r="E78" i="11" s="1"/>
  <c r="E130" i="10"/>
  <c r="E41" i="10"/>
  <c r="F217" i="10"/>
  <c r="F216" i="10" s="1"/>
  <c r="F130" i="10"/>
  <c r="F41" i="10"/>
  <c r="E217" i="10"/>
  <c r="E216" i="10" s="1"/>
  <c r="E6" i="11" l="1"/>
  <c r="D6" i="11"/>
  <c r="E172" i="10"/>
  <c r="E6" i="10" s="1"/>
  <c r="F172" i="10"/>
  <c r="F6" i="10" s="1"/>
</calcChain>
</file>

<file path=xl/sharedStrings.xml><?xml version="1.0" encoding="utf-8"?>
<sst xmlns="http://schemas.openxmlformats.org/spreadsheetml/2006/main" count="2450" uniqueCount="514">
  <si>
    <t>Наименование показателя</t>
  </si>
  <si>
    <t>003</t>
  </si>
  <si>
    <t>310</t>
  </si>
  <si>
    <t>870</t>
  </si>
  <si>
    <t>360</t>
  </si>
  <si>
    <t>0203</t>
  </si>
  <si>
    <t>0801</t>
  </si>
  <si>
    <t>540</t>
  </si>
  <si>
    <t>Исполнено</t>
  </si>
  <si>
    <t>500</t>
  </si>
  <si>
    <t>620</t>
  </si>
  <si>
    <t>% исполнения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</si>
  <si>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</si>
  <si>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</si>
  <si>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</si>
  <si>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</si>
  <si>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</si>
  <si>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</si>
  <si>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</si>
  <si>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Мобилизационная и вневойсковая подготовка</t>
  </si>
  <si>
    <t>Гражданская оборона</t>
  </si>
  <si>
    <t>Материально-техническое обеспечение в области гражданской обороны</t>
  </si>
  <si>
    <t>Другие вопросы в области национальной безопасности и правоохранительной деятельности</t>
  </si>
  <si>
    <t>Реализация мероприятий по взаимодействию с муниципальным районом</t>
  </si>
  <si>
    <t>Реализация мероприятий</t>
  </si>
  <si>
    <t>Дорожное хозяйство (дорожные фонды)</t>
  </si>
  <si>
    <t>Развитие системы организации движения транспортных средств и пешеходов и повышение безопасности дорожных условий</t>
  </si>
  <si>
    <t>Другие вопросы в области национальной экономики</t>
  </si>
  <si>
    <t>Реализация мероприятий в области земельных отношений</t>
  </si>
  <si>
    <t>Жилищное хозяйство</t>
  </si>
  <si>
    <t>Обеспечение мероприятий по капитальному ремонту многоквартирных домов</t>
  </si>
  <si>
    <t>Коммунальное хозяйство</t>
  </si>
  <si>
    <t>Мероприятия, направленные на энергосбережение и повышение энергоэффективности в ГП "Город Кременки"</t>
  </si>
  <si>
    <t>Благоустройство</t>
  </si>
  <si>
    <t>Реализация программ формирования современной городской среды</t>
  </si>
  <si>
    <t>Профессиональная подготовка, переподготовка и повышение квалификации</t>
  </si>
  <si>
    <t>Культура</t>
  </si>
  <si>
    <t>Реализация проектов развития общественной инфраструктуры муниципальных образований, основанных на местных инициативах</t>
  </si>
  <si>
    <t>Пенсионное обеспечение</t>
  </si>
  <si>
    <t>Организация предоставления дополнительных социальных гарантий отдельным категориям граждан</t>
  </si>
  <si>
    <t>Социальное обеспечение населения</t>
  </si>
  <si>
    <t>Другие вопросы в области социальной политики</t>
  </si>
  <si>
    <t>Мероприятия в области социальной политики</t>
  </si>
  <si>
    <t>Мероприятия в области физической культуры и спорта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</si>
  <si>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</si>
  <si>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</si>
  <si>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</si>
  <si>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</si>
  <si>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Глава местной администрации (исполнительно-распорядительного органа муниципального образования)</t>
  </si>
  <si>
    <t>Телевидение и радиовещание</t>
  </si>
  <si>
    <t>Организация временного трудоустройства несовершеннолетних граждан</t>
  </si>
  <si>
    <t>Уточненный план на год</t>
  </si>
  <si>
    <t>(в рублях)</t>
  </si>
  <si>
    <t>Наименование</t>
  </si>
  <si>
    <t/>
  </si>
  <si>
    <t>0707</t>
  </si>
  <si>
    <t>Целевая статья</t>
  </si>
  <si>
    <t>Группы и подгруппы видов расходов</t>
  </si>
  <si>
    <t>Раздел, под-раздел</t>
  </si>
  <si>
    <t>РАСХОДЫ ВСЕГО:</t>
  </si>
  <si>
    <t>Общегосударственные вопросы</t>
  </si>
  <si>
    <t>01 00</t>
  </si>
  <si>
    <t>01 03</t>
  </si>
  <si>
    <t>Муниципальная программа "Совершенствование системы муниципального управления и создание условий муниципальной службы"</t>
  </si>
  <si>
    <t>04 0 00 00000</t>
  </si>
  <si>
    <t>04 0 01 00440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</si>
  <si>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</si>
  <si>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</si>
  <si>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</si>
  <si>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</si>
  <si>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</si>
  <si>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</si>
  <si>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</si>
  <si>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</si>
  <si>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01 04</t>
  </si>
  <si>
    <t xml:space="preserve">01 04 </t>
  </si>
  <si>
    <t>04 0 01 00410</t>
  </si>
  <si>
    <t>04 0 01 00420</t>
  </si>
  <si>
    <t>01 11</t>
  </si>
  <si>
    <t>"Совершенствование системы управления общественными финансами в Администрации ГП "Город Кременки"</t>
  </si>
  <si>
    <t>51 0 00 00000</t>
  </si>
  <si>
    <t>Резервный фонд Администрации ГП "Город Кременки"</t>
  </si>
  <si>
    <t>51 0 04 07060</t>
  </si>
  <si>
    <t>Иные бюджетные ассигнования</t>
  </si>
  <si>
    <t>800</t>
  </si>
  <si>
    <t>Резервные средства</t>
  </si>
  <si>
    <t>01 13</t>
  </si>
  <si>
    <t>04 0 01 00430</t>
  </si>
  <si>
    <t>Расходы на выплаты персоналу казенных учреждений</t>
  </si>
  <si>
    <t>Социальное обеспечение и иные выплаты населению</t>
  </si>
  <si>
    <t>300</t>
  </si>
  <si>
    <t>Иные выплаты населению</t>
  </si>
  <si>
    <t>Уплата налогов, сборов и иных платежей</t>
  </si>
  <si>
    <t>850</t>
  </si>
  <si>
    <t>Муниципальная прграмма "Кадровая политика  ГП "Город Кременки"</t>
  </si>
  <si>
    <t>48 0 00 00000</t>
  </si>
  <si>
    <t>Основное мероприятие "Повышение квалификации, укомплектование кадрами муниципальных служащих и другими категориями работников Администрации ГП "Город Кременки"</t>
  </si>
  <si>
    <t>48 0 01 00000</t>
  </si>
  <si>
    <t>48 0 01 00670</t>
  </si>
  <si>
    <t>110</t>
  </si>
  <si>
    <t xml:space="preserve">Расходы на выплаты персоналу  государственных (муниципальных) органов </t>
  </si>
  <si>
    <t>Национальная оборона</t>
  </si>
  <si>
    <t>02 00</t>
  </si>
  <si>
    <t>02 03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</si>
  <si>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</si>
  <si>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</si>
  <si>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</si>
  <si>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</si>
  <si>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99 9  00 51180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</si>
  <si>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</si>
  <si>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</si>
  <si>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</si>
  <si>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Национальная безопасность и правоохранительная деятельность</t>
  </si>
  <si>
    <t>03 00</t>
  </si>
  <si>
    <t>03 09</t>
  </si>
  <si>
    <t>Муниципальная программа "Безопасность жизнедеятельности на территории городского поселения "Город Кременки"</t>
  </si>
  <si>
    <t>10 0 00 00000</t>
  </si>
  <si>
    <t>Основное мероприятие "Приобретение средств защиты"</t>
  </si>
  <si>
    <t>10 0 01 00000</t>
  </si>
  <si>
    <t>10 1 01 00110</t>
  </si>
  <si>
    <t xml:space="preserve"> Защита населения и территории от  чрезвычайных ситуаций природного и техногенного характера, пожарная безопасность </t>
  </si>
  <si>
    <t>03 10</t>
  </si>
  <si>
    <t>Муниципальная программа  "Безопасность жизнедеятельности на территории городского поселения "Город Кременки"</t>
  </si>
  <si>
    <t>Основное мероприятие "Организация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 "</t>
  </si>
  <si>
    <t>10 3 01 00000</t>
  </si>
  <si>
    <t>Обеспечение первичных мер пожарной безопасности в границах населенных пунктов поселения</t>
  </si>
  <si>
    <t>10 3 01 00770</t>
  </si>
  <si>
    <t>03 14</t>
  </si>
  <si>
    <t>Муниципальная программа  "Безопасность жизнедеятельности на территории городского поселения "Город Кременки""</t>
  </si>
  <si>
    <t>Подпрограмма "Охрана правопорядка"</t>
  </si>
  <si>
    <t>10 2 00 00000</t>
  </si>
  <si>
    <t>Основное мероприятие "Охрана города Кременки"</t>
  </si>
  <si>
    <t>10 2 01 00000</t>
  </si>
  <si>
    <t xml:space="preserve">Реализация мероприятий </t>
  </si>
  <si>
    <t>10 2 01 00660</t>
  </si>
  <si>
    <t>10 2 01 70660</t>
  </si>
  <si>
    <t xml:space="preserve">Иные закупки товаров, работ и услуг для обеспечения государственных (муниципальных) нужд    </t>
  </si>
  <si>
    <t>Национальная экономика</t>
  </si>
  <si>
    <t>04 00</t>
  </si>
  <si>
    <t>04 09</t>
  </si>
  <si>
    <t>Муниципальная программа  «Развитие дорожного хозяйства  ГП «Город Кремёнки»</t>
  </si>
  <si>
    <t>24 0 00 00000</t>
  </si>
  <si>
    <t>Подпрограмма "Совершенствование и развитие сети автомобильных дорог"</t>
  </si>
  <si>
    <t xml:space="preserve"> 24 2 00 00000</t>
  </si>
  <si>
    <t>Реализация мероприятий подпрограммы "Совершенствование и развитие сети автомобильных дорог на 2014-2020 годы" района за счет средств дорожного фонда</t>
  </si>
  <si>
    <t>24 2 00 00000</t>
  </si>
  <si>
    <t>Основное мероприятие "Содержание и ремонт дорог ГП "Город Кременки"</t>
  </si>
  <si>
    <t>24 2 01 00000</t>
  </si>
  <si>
    <t>Текущий ремонт дорог за счет средств Дорожного фонда</t>
  </si>
  <si>
    <t>24 2 01 07500</t>
  </si>
  <si>
    <r>
      <t>Реализация мероприятий подпрограммы "Совершенствование и развитие сети автомобильных дорог"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поселения</t>
    </r>
  </si>
  <si>
    <t>Основное мероприятие" Содержание и ремонт дорог ГП "Город Кременки"</t>
  </si>
  <si>
    <t xml:space="preserve"> Материально-техническое обеспечение в области дорожного хозяйства</t>
  </si>
  <si>
    <t>24 2 01 07510</t>
  </si>
  <si>
    <t>Подпрограмма «Повышение безопасности дорожного движения  в  ГП «Город Кремёнки»</t>
  </si>
  <si>
    <t>24 Б 00 00000</t>
  </si>
  <si>
    <t>Основное мероприятие "Работы в области безопасности дорожного жвижения"</t>
  </si>
  <si>
    <t>24 Б 01 00000</t>
  </si>
  <si>
    <t>24 Б 01 07540</t>
  </si>
  <si>
    <t>04 12</t>
  </si>
  <si>
    <t>Муниципальная программа "Управление имущественным комплексом ГП "Город Кременки"</t>
  </si>
  <si>
    <t>38 0 00 00000</t>
  </si>
  <si>
    <t>Подпрограмма  "Территориальное планирование ГП "Город Кременки""</t>
  </si>
  <si>
    <t>38 1 00 00000</t>
  </si>
  <si>
    <t>Основное мероприятие "Формирование системы учета и управления  земель находящихся в собственности ГП "Город Кременки"</t>
  </si>
  <si>
    <t>38 1 01 00000</t>
  </si>
  <si>
    <t>38 1 01 76230</t>
  </si>
  <si>
    <t>Жилищно-коммунальное хозяйство</t>
  </si>
  <si>
    <t>05 00</t>
  </si>
  <si>
    <t>05 01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</si>
  <si>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</si>
  <si>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05 0 00 00000</t>
  </si>
  <si>
    <t>Подпрограмма "Капитальный ремонт муниципального жилого фонда"</t>
  </si>
  <si>
    <t>05 Д 00 00000</t>
  </si>
  <si>
    <t>Основное мероприятие "Взнос в Фонд капитального ремонта по муниципальному имуществу"</t>
  </si>
  <si>
    <t>05 Д 01 00000</t>
  </si>
  <si>
    <t>05 Д 01 75050</t>
  </si>
  <si>
    <t>05 02</t>
  </si>
  <si>
    <t xml:space="preserve">Муниципальная программа "Энергосбережение и повышение энергоэффективности  ГП "Город Кременки" </t>
  </si>
  <si>
    <t>30 0 00 00000</t>
  </si>
  <si>
    <t>Основное мероприятие "Энергосбережение в сфере ЖКХ"</t>
  </si>
  <si>
    <t>30 0 01 00000</t>
  </si>
  <si>
    <t>30 0 01 07910</t>
  </si>
  <si>
    <t>05 03</t>
  </si>
  <si>
    <t>51 0 06 S0240</t>
  </si>
  <si>
    <t xml:space="preserve">Муниципальная  программа "Благоустройство территории городского поселения  "Город Кременки" </t>
  </si>
  <si>
    <t>80 0 00 00000</t>
  </si>
  <si>
    <t>80 0 01 00000</t>
  </si>
  <si>
    <t>Реализация мероприятий в области благоустройства</t>
  </si>
  <si>
    <t>80 0 01 00660</t>
  </si>
  <si>
    <t>Образование</t>
  </si>
  <si>
    <t>07 00</t>
  </si>
  <si>
    <t>07 05</t>
  </si>
  <si>
    <t>Основное мероприятие "Повышение квалиффикации, укомплектование кадрами муниципальных служащих и другими категориями работников Администрации ГП "Город Кременки"</t>
  </si>
  <si>
    <t>Молодежная политика</t>
  </si>
  <si>
    <t>07 07</t>
  </si>
  <si>
    <t>Муниципальная программа "Патриотическое воспитание населения г. Кременки Калужской области и подготовка граждан к военной службе"</t>
  </si>
  <si>
    <t>47 0 00 00000</t>
  </si>
  <si>
    <t>Основное мероприятие "Патриотическое воспитание населения г. Кременки Калужской области и подготовка граждан к военной службе"</t>
  </si>
  <si>
    <t>47 0 01 00000</t>
  </si>
  <si>
    <t>47 0 01 00710</t>
  </si>
  <si>
    <t xml:space="preserve">Культура, кинематография </t>
  </si>
  <si>
    <t>08 00</t>
  </si>
  <si>
    <t>08 01</t>
  </si>
  <si>
    <t>Муниципальная программа "Развитие рынка труда в МО ГП "Город Кременки""</t>
  </si>
  <si>
    <t>07 0 00 00000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</si>
  <si>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</si>
  <si>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07 1 01 00000</t>
  </si>
  <si>
    <t>07 1 01 04030</t>
  </si>
  <si>
    <t>Муниципальная  программа «Развитие культуры городского поселения "Город Кременки"</t>
  </si>
  <si>
    <t>11 0 00 00000</t>
  </si>
  <si>
    <t>Подпрограмма "Развитие учреждений культуры"</t>
  </si>
  <si>
    <t xml:space="preserve">08 01 </t>
  </si>
  <si>
    <t>11 1 00 00000</t>
  </si>
  <si>
    <t>Основное мероприятие "Выполнение функций казенных учреждений ГП "Город Кременки"</t>
  </si>
  <si>
    <t>11 1 01 00000</t>
  </si>
  <si>
    <t>11 1 01 00990</t>
  </si>
  <si>
    <t>11 1 02 00500</t>
  </si>
  <si>
    <t>Подпрограмма "Организация и проведение мероприятий в сфере культуры"</t>
  </si>
  <si>
    <t>11 2 00 00000</t>
  </si>
  <si>
    <t>Основное мероприятие "Реализация культурных акций при участии учреждений подведомственных Администрац  ГП "Город Кременки"</t>
  </si>
  <si>
    <t>11 2 01 00000</t>
  </si>
  <si>
    <t>11 2 01 05080</t>
  </si>
  <si>
    <t>Социальная политика</t>
  </si>
  <si>
    <t>10 00</t>
  </si>
  <si>
    <t>10 01</t>
  </si>
  <si>
    <t>Муниципальная  программа "Социальная поддержка граждан городского поселения "Город Кременки"</t>
  </si>
  <si>
    <t>03 0 00 00000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</si>
  <si>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</si>
  <si>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</si>
  <si>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"Оказание мер социальной поддрержки муниципальных служащих в связи с выходом на пенсию"</t>
  </si>
  <si>
    <t>03 1 03 00000</t>
  </si>
  <si>
    <t>03 1 03 03030</t>
  </si>
  <si>
    <t>Публичные нормативные социальные выплаты гражданам</t>
  </si>
  <si>
    <t>10 03</t>
  </si>
  <si>
    <t>Основное мероприятие "Оказание мер социальной поддержки по оплате жилищно-коммунальных услуг работникам культуры г. Кременки"</t>
  </si>
  <si>
    <t>03 1 01 00000</t>
  </si>
  <si>
    <t>Исполнение полномочий на оказание мер социальной поддержки по оплате жилищно-коммунальных услуг работникам культуры в соответствии с Законом Калужской области от 30.12.2004 №13-ОЗ, за счет средств бюджетов поселений</t>
  </si>
  <si>
    <t>03 1 01 00980</t>
  </si>
  <si>
    <t>Межбюджетные трансферты</t>
  </si>
  <si>
    <t>Иные межбюжетные трансферты</t>
  </si>
  <si>
    <t>10 06</t>
  </si>
  <si>
    <t xml:space="preserve">Муниципальная  программа "Социальная поддержка граждан городского поселения "Город Кременки" </t>
  </si>
  <si>
    <t>Основное мероприятие "Поддержка малообеспеченных слоев населения г. Кременки"</t>
  </si>
  <si>
    <t>03 1 02 00000</t>
  </si>
  <si>
    <t>03 1 02 60030</t>
  </si>
  <si>
    <t>Социальные выплаты гражданам, кроме публичных нормативных социальных выплат</t>
  </si>
  <si>
    <t>320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</si>
  <si>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</si>
  <si>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</si>
  <si>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</si>
  <si>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</si>
  <si>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</si>
  <si>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11 00</t>
  </si>
  <si>
    <t xml:space="preserve">Физическая культура </t>
  </si>
  <si>
    <t>11 01</t>
  </si>
  <si>
    <t xml:space="preserve">Муниципальная  программа «Развитие физической культуры и спорта городского поселения «Город Кременки» </t>
  </si>
  <si>
    <t>13 0 00 00000</t>
  </si>
  <si>
    <t>Основное мероприятие "Развитие учреждений в области физической культуры и спорта, в отношении которых Администрация ГП "Город Кременки" осуществляет функции и полномочия  учредителя"</t>
  </si>
  <si>
    <t>13 0 01 00000</t>
  </si>
  <si>
    <t>13 0 01 66010</t>
  </si>
  <si>
    <t>Субсидии автономным учреждениям</t>
  </si>
  <si>
    <t>Средства массовой информации</t>
  </si>
  <si>
    <t>12 00</t>
  </si>
  <si>
    <t>12 01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</si>
  <si>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уровня, за счет стредств бюджетов поселений</t>
  </si>
  <si>
    <t>78 0 00 00150</t>
  </si>
  <si>
    <t>12 02</t>
  </si>
  <si>
    <t>Мероприятия в области средств массовой информации</t>
  </si>
  <si>
    <t xml:space="preserve">12 02 </t>
  </si>
  <si>
    <t>89 0 00 00000</t>
  </si>
  <si>
    <t>Поддержка  средств массовой информации</t>
  </si>
  <si>
    <t>89 0 00 60060</t>
  </si>
  <si>
    <t>Стимулирование руководителей исполнительно-распорядительных органов муниципальных образований области</t>
  </si>
  <si>
    <t>51 0 02 00530</t>
  </si>
  <si>
    <t>30 0 01 S9111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</si>
  <si>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</t>
  </si>
  <si>
    <t>Код бюджетной классификации</t>
  </si>
  <si>
    <t>Остатки средств бюджетов</t>
  </si>
  <si>
    <t>Уточненный план</t>
  </si>
  <si>
    <t xml:space="preserve"> 01 00 00 00 00 0000 000</t>
  </si>
  <si>
    <t>ИСТОЧНИКИ ВНУТРЕННЕГО ФИНАНСИРОВАНИЯ ДЕФИЦИТОВ БЮДЖЕТОВ</t>
  </si>
  <si>
    <t xml:space="preserve">01 03 00 00 00 0000 000 </t>
  </si>
  <si>
    <t>Бюджетные кредиты от других бюджетов бюджетной системы Российской Федерации</t>
  </si>
  <si>
    <t>01 03 01 00 13 0000 710</t>
  </si>
  <si>
    <t>Получение бюджетных кредитов от других бюджетов бюджетной системы Российской Федерации</t>
  </si>
  <si>
    <t>01 03 01 00 13 0000 810</t>
  </si>
  <si>
    <t>Погашение кредитов от других бюджетов  бюджетной системы Российской Федерации  в валюте Российской Федерации</t>
  </si>
  <si>
    <t>01 05 00 00 00 0000 000</t>
  </si>
  <si>
    <t>01 05 00 00 00 0000 500</t>
  </si>
  <si>
    <t>Увеличение остатков средств бюджетов</t>
  </si>
  <si>
    <t>01 05 02 01 13 0000 510</t>
  </si>
  <si>
    <t>Увеличение остатков денежных средств местных бюджетов</t>
  </si>
  <si>
    <t>01 05 00 00 00 0000 600</t>
  </si>
  <si>
    <t>Уменьшение остатков средств бюджетов</t>
  </si>
  <si>
    <t>01 05 02 01 13 0000 610</t>
  </si>
  <si>
    <t>Уменьшение прочих остатков денежных  средств местных  бюджетов</t>
  </si>
  <si>
    <t>Осуществление первичного воинского учета на территориях, где отсутствуют военные комиссариаты</t>
  </si>
  <si>
    <t xml:space="preserve">Расходы на выплаты персоналу  государственных органов </t>
  </si>
  <si>
    <t>10 0 00 70660</t>
  </si>
  <si>
    <t>Основное мероприятие "Содердание территории ГП "Город Кременки"</t>
  </si>
  <si>
    <t>Муниципальная программа "Совершенствование системы муниципального управления и создание условий муниципальной службы городского поселения "Город Кременки"</t>
  </si>
  <si>
    <t xml:space="preserve">Муниципальная  программа «Развитие физической культуры и спорта ГП  «Город Кременки» </t>
  </si>
  <si>
    <t xml:space="preserve">Муниципальная программа "Энергосбережение и повышение энергоэффективности в ГП "Город Кременки" </t>
  </si>
  <si>
    <t>Муниципальная  программа "Формирование современной городской среды муниципального образования городского поселения "Город Кременки"</t>
  </si>
  <si>
    <t>31 0 00 00000</t>
  </si>
  <si>
    <t>Муниципальная программы «Патриотическое воспитание населения г.Кременки Калужской области и подготовка граждан к военной службе»</t>
  </si>
  <si>
    <t>Муниципальная прграмма "Кадровая политика  городского поселения "Город Кременки"</t>
  </si>
  <si>
    <t>"Совершенствование системы управления общественными финансами городского поселения "Город Кременки""</t>
  </si>
  <si>
    <t>Основное мероприятие "Управление резерным фондом Администрации ГП "Город Кременки"</t>
  </si>
  <si>
    <t>78 0 00 00000</t>
  </si>
  <si>
    <t>Код</t>
  </si>
  <si>
    <t>Исполнение за отчетный период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</si>
  <si>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</si>
  <si>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</si>
  <si>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</si>
  <si>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</si>
  <si>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</si>
  <si>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Налог на доходы физических лиц</t>
  </si>
  <si>
    <t>18210102010011000110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</si>
  <si>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</si>
  <si>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18210102020011000110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</si>
  <si>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</si>
  <si>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18210102030011000110</t>
  </si>
  <si>
    <t xml:space="preserve">          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</si>
  <si>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18210102030013000110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</si>
  <si>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</si>
  <si>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18210102080011000110</t>
  </si>
  <si>
    <t xml:space="preserve">            Налог на доходы физических лиц части суммы налога, превышающей 650 000 рублей, относящейся к части налоговой базы, превышающей 5 000 000 рублей</t>
  </si>
  <si>
    <t>18210102130011000110</t>
  </si>
  <si>
    <t xml:space="preserve">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</si>
  <si>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18210102140011000110</t>
  </si>
  <si>
    <t xml:space="preserve">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</si>
  <si>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</si>
  <si>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</si>
  <si>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00010302000000000000</t>
  </si>
  <si>
    <t xml:space="preserve">          Акцизы по подакцизным товарам (продукции), производимым на территории Российской Федерации</t>
  </si>
  <si>
    <t>18210302231010000110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</si>
  <si>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</si>
  <si>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</si>
  <si>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</si>
  <si>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</si>
  <si>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</si>
  <si>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</si>
  <si>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</si>
  <si>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</si>
  <si>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</si>
  <si>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00010501000000000000</t>
  </si>
  <si>
    <t xml:space="preserve">          Налог, взимаемый в связи с применением упрощенной системы налогообложения</t>
  </si>
  <si>
    <t>18210501011011000110</t>
  </si>
  <si>
    <t xml:space="preserve">            Налог, взимаемый с налогоплательщиков, выбравших в качестве объекта налогообложения  доходы</t>
  </si>
  <si>
    <t>18210501021011000110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</si>
  <si>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</si>
  <si>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>00010600000000000000</t>
  </si>
  <si>
    <t xml:space="preserve">        НАЛОГИ НА ИМУЩЕСТВО</t>
  </si>
  <si>
    <t>00010601000000000000</t>
  </si>
  <si>
    <t xml:space="preserve">          Налог на имущество физических лиц</t>
  </si>
  <si>
    <t>18210601030131000110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</si>
  <si>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</si>
  <si>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00010606000000000000</t>
  </si>
  <si>
    <t xml:space="preserve">          Земельный налог</t>
  </si>
  <si>
    <t>18210606033131000110</t>
  </si>
  <si>
    <t xml:space="preserve">            Земельный налог с организаций, обладающих земельным участком, расположенным в границах городских поселений</t>
  </si>
  <si>
    <t>18210606043131000110</t>
  </si>
  <si>
    <t xml:space="preserve">            Земельный налог с физических лиц, обладающих земельным участком, расположенным в границах городских поселений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</si>
  <si>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</si>
  <si>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</si>
  <si>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00011105000000000000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</si>
  <si>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</si>
  <si>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00311105013130000120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</si>
  <si>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</si>
  <si>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00311105025130000120</t>
  </si>
  <si>
    <t xml:space="preserve">            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</si>
  <si>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00311105035130000120</t>
  </si>
  <si>
    <t xml:space="preserve">            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</si>
  <si>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00011109000000000000</t>
  </si>
  <si>
    <t xml:space="preserve">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</si>
  <si>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00311109045130000120</t>
  </si>
  <si>
    <t xml:space="preserve">          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</si>
  <si>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00011300000000000000</t>
  </si>
  <si>
    <t xml:space="preserve">        ДОХОДЫ ОТ ОКАЗАНИЯ ПЛАТНЫХ УСЛУГ И КОМПЕНСАЦИИ ЗАТРАТ ГОСУДАРСТВА</t>
  </si>
  <si>
    <t>00011301000000000000</t>
  </si>
  <si>
    <t xml:space="preserve">          Доходы от оказания платных услуг (работ)</t>
  </si>
  <si>
    <t>00311301995130000130</t>
  </si>
  <si>
    <t xml:space="preserve">            Прочие доходы от оказания платных услуг (работ) получателями средств бюджетов поселений</t>
  </si>
  <si>
    <t>00011302000000000000</t>
  </si>
  <si>
    <t xml:space="preserve">          Доходы от компенсации затрат государства</t>
  </si>
  <si>
    <t>00311302995130000130</t>
  </si>
  <si>
    <t xml:space="preserve">            Прочие доходы от компенсации затрат бюджетов городских поселений</t>
  </si>
  <si>
    <t>00011400000000000000</t>
  </si>
  <si>
    <t xml:space="preserve">        ДОХОДЫ ОТ ПРОДАЖИ МАТЕРИАЛЬНЫХ И НЕМАТЕРИАЛЬНЫХ АКТИВОВ</t>
  </si>
  <si>
    <t>00011402000000000000</t>
  </si>
  <si>
    <t xml:space="preserve">        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</si>
  <si>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00311402053130000410</t>
  </si>
  <si>
    <t xml:space="preserve">          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t>
  </si>
  <si>
    <t>00011406000000000000</t>
  </si>
  <si>
    <t xml:space="preserve">          Доходы от продажи земельных участков, находящихся в государственной и муниципальной собственности</t>
  </si>
  <si>
    <t>00311406013130000430</t>
  </si>
  <si>
    <t xml:space="preserve">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</si>
  <si>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00311406025130000430</t>
  </si>
  <si>
    <t xml:space="preserve">          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</si>
  <si>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00011600000000000000</t>
  </si>
  <si>
    <t xml:space="preserve">        ШТРАФЫ, САНКЦИИ, ВОЗМЕЩЕНИЕ УЩЕРБА</t>
  </si>
  <si>
    <t>00011602000000000000</t>
  </si>
  <si>
    <t xml:space="preserve">          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</si>
  <si>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00311602020020000140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</si>
  <si>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</si>
  <si>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00011607000000000000</t>
  </si>
  <si>
    <t xml:space="preserve">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</si>
  <si>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00311607010130000140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</si>
  <si>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</si>
  <si>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00011700000000000000</t>
  </si>
  <si>
    <t xml:space="preserve">        ПРОЧИЕ НЕНАЛОГОВЫЕ ДОХОДЫ</t>
  </si>
  <si>
    <t>00011715000000000000</t>
  </si>
  <si>
    <t xml:space="preserve">          Инициативные платежи</t>
  </si>
  <si>
    <t>00311715030130000150</t>
  </si>
  <si>
    <t xml:space="preserve">            Инициативные платежи, зачисляемые в бюджеты городских поселений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</si>
  <si>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</si>
  <si>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</si>
  <si>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</si>
  <si>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</si>
  <si>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00020215000000000000</t>
  </si>
  <si>
    <t xml:space="preserve">          Дотации на выравнивание бюджетной обеспеченности</t>
  </si>
  <si>
    <t>00320215001130315150</t>
  </si>
  <si>
    <t xml:space="preserve">            Дотация бюджетам поселений на выравнивание уровня бюджетной обеспеченности за счет средств областного бюджета</t>
  </si>
  <si>
    <t>00020219000000000000</t>
  </si>
  <si>
    <t xml:space="preserve">          Дотации бюджетам за счет средств резервного фонда Президента Российской Федерации</t>
  </si>
  <si>
    <t>00320219999130165150</t>
  </si>
  <si>
    <t xml:space="preserve">            Прочие дотации на стимулирование руководителей исполнительно-распорядительных органов муниципальных образований области</t>
  </si>
  <si>
    <t>00320225555130000150</t>
  </si>
  <si>
    <t xml:space="preserve">            Субсидии бюджетам городских поселений на реализацию программ формирования современной городской среды</t>
  </si>
  <si>
    <t>00020235000000000000</t>
  </si>
  <si>
    <t xml:space="preserve">          Субвенции бюджетам бюджетной системы Российской Федерации</t>
  </si>
  <si>
    <t>00320235118130000150</t>
  </si>
  <si>
    <t xml:space="preserve">          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</si>
  <si>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00320245160130001150</t>
  </si>
  <si>
    <t xml:space="preserve">           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</si>
  <si>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00020249000000000000</t>
  </si>
  <si>
    <t xml:space="preserve">          Межбюджетные трансферты, передаваемые бюджетам, за счет средств резервного фонда Президента Российской Федерации</t>
  </si>
  <si>
    <t>00320249999130047150</t>
  </si>
  <si>
    <t xml:space="preserve">            Прочие межбюджетные трансферты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инициативах, за счет средств районного бюджета</t>
  </si>
  <si>
    <t>00320249999130286150</t>
  </si>
  <si>
    <t xml:space="preserve">           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</si>
  <si>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00020700000000000000</t>
  </si>
  <si>
    <t xml:space="preserve">        ПРОЧИЕ БЕЗВОЗМЕЗДНЫЕ ПОСТУПЛЕНИЯ</t>
  </si>
  <si>
    <t>00320705030130000150</t>
  </si>
  <si>
    <t xml:space="preserve">            Прочие безвозмездные поступления в бюджеты городских поселений</t>
  </si>
  <si>
    <t>ВСЕГО</t>
  </si>
  <si>
    <t>КГРБС</t>
  </si>
  <si>
    <t>АДМИНИСТРАЦИЯ МО "ГОРОД КРЕМЕНКИ"</t>
  </si>
  <si>
    <t>Осуществление полномочий по первичному воинскому учёту органами местного самоуправления поселений, муниципальных и городских округов</t>
  </si>
  <si>
    <t xml:space="preserve">003 </t>
  </si>
  <si>
    <t>Основное мероприятие "Содержание территории ГП "Город Кременки"</t>
  </si>
  <si>
    <t>51 0 07 00150</t>
  </si>
  <si>
    <t>01 07</t>
  </si>
  <si>
    <t>Обеспечение проведения выборов и референдумов</t>
  </si>
  <si>
    <t>Средства на обеспечение расходных обязательств муниципальных образований Калужской области</t>
  </si>
  <si>
    <t>31 1 F2 55550</t>
  </si>
  <si>
    <t>Измененные бюджетные ассигнования 
на 2024 год</t>
  </si>
  <si>
    <t>№ п/п</t>
  </si>
  <si>
    <t>Наименование вида межбюджетных трансфертов</t>
  </si>
  <si>
    <t>МЕЖБЮДЖЕТНЫЕ ТРАНСФЕРТЫ - ВСЕГО</t>
  </si>
  <si>
    <t>I.</t>
  </si>
  <si>
    <t>Дотации бюджетам субъектов Российской Федерации и муниципальных образований</t>
  </si>
  <si>
    <t>в том числе:</t>
  </si>
  <si>
    <t>Дотации  на выравнивание уровня бюджетной обеспеченности бюджетам поселений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</si>
  <si>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</si>
  <si>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II.</t>
  </si>
  <si>
    <t>Субсидии бюджетам на финансовое обеспечение отдельных полномочий</t>
  </si>
  <si>
    <t>Прочие субсидии бюджетам муниципальных образований Калужской области на реализацию программ формирование современной городской среды программ формирование современной городской среды</t>
  </si>
  <si>
    <t>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</si>
  <si>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Прочие субсидии бюджетам поселений на реализацию мероприятий подпрограммы "Совершенствование и развитие сети автомобильных дорог Калужской области"</t>
  </si>
  <si>
    <t>III.</t>
  </si>
  <si>
    <t>Субвенции бюджетам субъектов Российской Федерации и муниципальных образований</t>
  </si>
  <si>
    <t>1.</t>
  </si>
  <si>
    <t>Субвенция бюджетам поселений на осуществление  первичного воинского учета на территориях , где отсутствуют военные комиссариаты</t>
  </si>
  <si>
    <t>IV.</t>
  </si>
  <si>
    <t>Иные межбюджетные трансферты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</si>
  <si>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</si>
  <si>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Прочие межбюджетные трансферты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инициативах, за счет средств районного бюджета</t>
  </si>
  <si>
    <t>Прочие межбюджетные трансферты бюджетам муниципальных образований на оказание государственной поддержки органам местного самоуправления на мероприятия по дорожному хозяйству в рамках муниципальных дорожных фондов</t>
  </si>
  <si>
    <t xml:space="preserve">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</t>
  </si>
  <si>
    <t xml:space="preserve">Иные межбюджетные трансферты на выполнение полномочий на оказание мер социальной поддержки по оплате жилищно-коммунальных услуг работникам культуры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 вышедших на пенсию", за счет средств местных бюджетов </t>
  </si>
  <si>
    <t>2.</t>
  </si>
  <si>
    <t xml:space="preserve">Средства, передаваемые для компенсации дополнительных расходов, возникших в результате решений, принятых органами власти другого уровня, за счёт средств бюджетов поселений </t>
  </si>
  <si>
    <t>00320229999130258150</t>
  </si>
  <si>
    <t>00320229999130276150</t>
  </si>
  <si>
    <t>00320249999130276150</t>
  </si>
  <si>
    <t xml:space="preserve">           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</si>
  <si>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 xml:space="preserve">            Прочие субсидии бюджетам поселений на реализацию мероприятий подпрограммы "Совершенствование и развитие сети автомобильных дорог Калужской области"</t>
  </si>
  <si>
    <t xml:space="preserve">            Прочие межбюджетные трансферты бюджетам муниципальных образований на оказание государственной поддержки органам местного самоуправления на мероприятия по дорожному хозяйству в рамках муниципальных дорожных фондов</t>
  </si>
  <si>
    <t>24 2 01 S5070</t>
  </si>
  <si>
    <t>Реализация комплекса процессных мероприятий "Оказание государственной поддержки органам местного самоуправления на мероприятия по дорожному хозяйству в рамках муниципальных дорожных фондов"</t>
  </si>
  <si>
    <t xml:space="preserve">            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</si>
  <si>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 xml:space="preserve">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</si>
  <si>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Приложение № 1 к Постановлению "Об утверждении отчета МО ГП "Город Кременки" за 9 месяцев 2024г.</t>
  </si>
  <si>
    <t>Исполнение доходов по основным источникам МО ГП "Город Кременки" за 9 месяцев 2024 года по классификации доходов бюджета</t>
  </si>
  <si>
    <t>Приложение № 2 к Постановлению "Об утверждении отчета МО ГП "Город Кременки" за 9 месяцев 2024г.</t>
  </si>
  <si>
    <t xml:space="preserve"> Исполнение по межбюджетным трансфертам, получаемых из других бюджетов за 9 месяцев 2024г. </t>
  </si>
  <si>
    <t>Исполнено                            за  9 месяцев 2024 года</t>
  </si>
  <si>
    <t>Иные выплаты текущего характера физическим лицам</t>
  </si>
  <si>
    <t>830</t>
  </si>
  <si>
    <t>Приложение № 3 к Постановлению "Об утверждении отчета МО ГП "Город Кременки" за 9 месяцев 2024г.</t>
  </si>
  <si>
    <t>Расходы  бюджета МО ГП  "Город Кременки"  по разделам, подразделамв ведомственной структуре расходов                                                          за 9 месяцев  2024 года</t>
  </si>
  <si>
    <t>Приложение № 4 к Постановлению "Об утверждении отчета МО ГП "Город Кременки" за 9 месяцев 2024г.</t>
  </si>
  <si>
    <t>Расходы  бюджета МО ГП  "Город Кременки"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бюджета за 9 месяцев 2024 года</t>
  </si>
  <si>
    <t>Исполнено                            за 9 месяцев2024 года</t>
  </si>
  <si>
    <t>Приложение № 5 к Постановлению "Об утверждении отчета МО ГП "Город Кременки" за 9 месяцев 2024г.</t>
  </si>
  <si>
    <t>Расходы  бюджета МО ГП  "Город Кременки"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9 месяцев 2024 года</t>
  </si>
  <si>
    <t>Исполнено                            за 9 месяцев 2024 года</t>
  </si>
  <si>
    <t>Приложение № 7 к Постановлению "Об утверждении отчета МО ГП "Город Кременки" за 9 месяцев 2024г.</t>
  </si>
  <si>
    <t>Источники финансирования дефицита бюджета муниципального образования городского поселения "Город Кременки" за 9 месяцев 2024 года по кодам классификации источников финансирования дефицита</t>
  </si>
  <si>
    <t xml:space="preserve"> Исполнение по межбюджетным трансфертам, передаваемых  другим бюджетам за девять месяцев 2024г. </t>
  </si>
  <si>
    <t>Приложение № 6 к Постановлению "Об утверждении отчета МО ГП "Город Кременки" за 9 месяцев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</si>
</sst>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"/>
  </numFmts>
  <fonts count="2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10" fontId="1" fillId="0" borderId="2">
      <alignment horizontal="right" vertical="top" shrinkToFit="1"/>
    </xf>
    <xf numFmtId="10" fontId="3" fillId="5" borderId="2">
      <alignment horizontal="right" vertical="top" shrinkToFit="1"/>
    </xf>
    <xf numFmtId="0" fontId="1" fillId="0" borderId="1">
      <alignment horizontal="left" wrapText="1"/>
    </xf>
    <xf numFmtId="0" fontId="7" fillId="0" borderId="6">
      <alignment vertical="center"/>
    </xf>
    <xf numFmtId="0" fontId="8" fillId="0" borderId="1">
      <alignment horizontal="right" vertical="center"/>
    </xf>
    <xf numFmtId="0" fontId="7" fillId="0" borderId="7">
      <alignment horizontal="center" vertical="center" wrapText="1"/>
    </xf>
    <xf numFmtId="0" fontId="7" fillId="0" borderId="8">
      <alignment horizontal="center" vertical="center" wrapText="1"/>
    </xf>
    <xf numFmtId="0" fontId="7" fillId="0" borderId="1">
      <alignment horizontal="center" vertical="center" wrapText="1"/>
    </xf>
    <xf numFmtId="4" fontId="9" fillId="0" borderId="1">
      <alignment horizontal="right" vertical="center" shrinkToFit="1"/>
    </xf>
    <xf numFmtId="0" fontId="11" fillId="0" borderId="1">
      <alignment vertical="top" wrapText="1"/>
    </xf>
  </cellStyleXfs>
  <cellXfs count="140">
    <xf numFmtId="0" fontId="0" fillId="0" borderId="0" xfId="0"/>
    <xf numFmtId="0" fontId="5" fillId="6" borderId="5" xfId="0" applyFont="1" applyFill="1" applyBorder="1" applyAlignment="1">
      <alignment horizontal="center" wrapText="1"/>
    </xf>
    <xf numFmtId="4" fontId="10" fillId="6" borderId="5" xfId="0" applyNumberFormat="1" applyFont="1" applyFill="1" applyBorder="1" applyAlignment="1">
      <alignment horizontal="right" wrapText="1"/>
    </xf>
    <xf numFmtId="0" fontId="5" fillId="6" borderId="5" xfId="0" applyFont="1" applyFill="1" applyBorder="1" applyAlignment="1">
      <alignment vertical="center" wrapText="1"/>
    </xf>
    <xf numFmtId="49" fontId="5" fillId="6" borderId="5" xfId="0" applyNumberFormat="1" applyFont="1" applyFill="1" applyBorder="1" applyAlignment="1">
      <alignment horizontal="center" wrapText="1"/>
    </xf>
    <xf numFmtId="0" fontId="10" fillId="6" borderId="5" xfId="0" applyFont="1" applyFill="1" applyBorder="1" applyAlignment="1">
      <alignment vertical="center" wrapText="1"/>
    </xf>
    <xf numFmtId="49" fontId="10" fillId="6" borderId="5" xfId="0" applyNumberFormat="1" applyFont="1" applyFill="1" applyBorder="1" applyAlignment="1">
      <alignment horizontal="center" wrapText="1"/>
    </xf>
    <xf numFmtId="4" fontId="5" fillId="6" borderId="5" xfId="0" applyNumberFormat="1" applyFont="1" applyFill="1" applyBorder="1" applyAlignment="1">
      <alignment horizontal="right" wrapText="1"/>
    </xf>
    <xf numFmtId="49" fontId="12" fillId="6" borderId="5" xfId="0" applyNumberFormat="1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wrapText="1"/>
    </xf>
    <xf numFmtId="0" fontId="13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wrapText="1"/>
    </xf>
    <xf numFmtId="164" fontId="5" fillId="6" borderId="5" xfId="0" applyNumberFormat="1" applyFont="1" applyFill="1" applyBorder="1" applyAlignment="1">
      <alignment vertical="center" wrapText="1"/>
    </xf>
    <xf numFmtId="164" fontId="5" fillId="6" borderId="5" xfId="0" applyNumberFormat="1" applyFont="1" applyFill="1" applyBorder="1" applyAlignment="1">
      <alignment horizontal="right" wrapText="1"/>
    </xf>
    <xf numFmtId="164" fontId="13" fillId="6" borderId="5" xfId="0" applyNumberFormat="1" applyFont="1" applyFill="1" applyBorder="1" applyAlignment="1">
      <alignment horizontal="right" wrapText="1"/>
    </xf>
    <xf numFmtId="4" fontId="5" fillId="6" borderId="5" xfId="0" applyNumberFormat="1" applyFont="1" applyFill="1" applyBorder="1" applyAlignment="1">
      <alignment wrapText="1"/>
    </xf>
    <xf numFmtId="49" fontId="13" fillId="6" borderId="5" xfId="0" applyNumberFormat="1" applyFont="1" applyFill="1" applyBorder="1" applyAlignment="1">
      <alignment horizontal="center" wrapText="1"/>
    </xf>
    <xf numFmtId="0" fontId="13" fillId="6" borderId="5" xfId="54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vertical="center" wrapText="1"/>
    </xf>
    <xf numFmtId="4" fontId="10" fillId="6" borderId="5" xfId="0" applyNumberFormat="1" applyFont="1" applyFill="1" applyBorder="1"/>
    <xf numFmtId="4" fontId="5" fillId="6" borderId="5" xfId="0" applyNumberFormat="1" applyFont="1" applyFill="1" applyBorder="1"/>
    <xf numFmtId="4" fontId="5" fillId="6" borderId="5" xfId="0" applyNumberFormat="1" applyFont="1" applyFill="1" applyBorder="1" applyAlignment="1">
      <alignment horizontal="right"/>
    </xf>
    <xf numFmtId="0" fontId="6" fillId="6" borderId="1" xfId="15" applyNumberFormat="1" applyFont="1" applyFill="1" applyBorder="1" applyAlignment="1" applyProtection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4" fontId="10" fillId="0" borderId="5" xfId="0" applyNumberFormat="1" applyFont="1" applyFill="1" applyBorder="1" applyAlignment="1">
      <alignment horizontal="right" wrapText="1"/>
    </xf>
    <xf numFmtId="0" fontId="10" fillId="0" borderId="5" xfId="0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right" wrapText="1"/>
    </xf>
    <xf numFmtId="49" fontId="5" fillId="0" borderId="5" xfId="0" applyNumberFormat="1" applyFont="1" applyBorder="1" applyAlignment="1">
      <alignment horizontal="center" wrapText="1"/>
    </xf>
    <xf numFmtId="0" fontId="5" fillId="0" borderId="5" xfId="0" applyFont="1" applyFill="1" applyBorder="1" applyAlignment="1">
      <alignment vertical="center" wrapText="1"/>
    </xf>
    <xf numFmtId="49" fontId="12" fillId="0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left" wrapText="1"/>
    </xf>
    <xf numFmtId="0" fontId="13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left" wrapText="1"/>
    </xf>
    <xf numFmtId="4" fontId="5" fillId="0" borderId="5" xfId="0" applyNumberFormat="1" applyFont="1" applyBorder="1" applyAlignment="1">
      <alignment horizontal="right" wrapText="1"/>
    </xf>
    <xf numFmtId="49" fontId="14" fillId="7" borderId="5" xfId="0" applyNumberFormat="1" applyFont="1" applyFill="1" applyBorder="1" applyAlignment="1">
      <alignment horizontal="center" wrapText="1"/>
    </xf>
    <xf numFmtId="4" fontId="5" fillId="7" borderId="5" xfId="0" applyNumberFormat="1" applyFont="1" applyFill="1" applyBorder="1" applyAlignment="1">
      <alignment horizontal="right" wrapText="1"/>
    </xf>
    <xf numFmtId="49" fontId="13" fillId="7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54" applyFont="1" applyFill="1" applyBorder="1" applyAlignment="1">
      <alignment horizontal="left" wrapText="1"/>
    </xf>
    <xf numFmtId="0" fontId="13" fillId="7" borderId="5" xfId="54" applyFont="1" applyFill="1" applyBorder="1" applyAlignment="1">
      <alignment horizontal="center" wrapText="1"/>
    </xf>
    <xf numFmtId="49" fontId="5" fillId="7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4" fontId="10" fillId="0" borderId="5" xfId="0" applyNumberFormat="1" applyFont="1" applyFill="1" applyBorder="1"/>
    <xf numFmtId="4" fontId="5" fillId="0" borderId="5" xfId="0" applyNumberFormat="1" applyFont="1" applyFill="1" applyBorder="1"/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4" fontId="5" fillId="0" borderId="5" xfId="0" applyNumberFormat="1" applyFont="1" applyFill="1" applyBorder="1" applyAlignment="1">
      <alignment horizontal="right"/>
    </xf>
    <xf numFmtId="0" fontId="5" fillId="7" borderId="5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5" fontId="5" fillId="0" borderId="0" xfId="0" applyNumberFormat="1" applyFont="1" applyFill="1"/>
    <xf numFmtId="0" fontId="5" fillId="0" borderId="0" xfId="0" applyFont="1" applyFill="1"/>
    <xf numFmtId="0" fontId="10" fillId="7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vertical="center" wrapText="1"/>
    </xf>
    <xf numFmtId="49" fontId="10" fillId="0" borderId="5" xfId="0" applyNumberFormat="1" applyFont="1" applyBorder="1" applyAlignment="1">
      <alignment horizontal="center" wrapText="1"/>
    </xf>
    <xf numFmtId="49" fontId="15" fillId="7" borderId="5" xfId="0" applyNumberFormat="1" applyFont="1" applyFill="1" applyBorder="1" applyAlignment="1">
      <alignment horizontal="center" wrapText="1"/>
    </xf>
    <xf numFmtId="0" fontId="10" fillId="0" borderId="5" xfId="0" applyFont="1" applyBorder="1" applyAlignment="1">
      <alignment wrapText="1"/>
    </xf>
    <xf numFmtId="4" fontId="10" fillId="6" borderId="5" xfId="0" applyNumberFormat="1" applyFont="1" applyFill="1" applyBorder="1" applyAlignment="1">
      <alignment wrapText="1"/>
    </xf>
    <xf numFmtId="0" fontId="10" fillId="0" borderId="0" xfId="0" applyFont="1" applyFill="1"/>
    <xf numFmtId="0" fontId="5" fillId="6" borderId="0" xfId="0" applyFont="1" applyFill="1"/>
    <xf numFmtId="0" fontId="10" fillId="7" borderId="5" xfId="0" applyFont="1" applyFill="1" applyBorder="1" applyAlignment="1">
      <alignment vertical="center" wrapText="1"/>
    </xf>
    <xf numFmtId="0" fontId="16" fillId="7" borderId="5" xfId="0" applyFont="1" applyFill="1" applyBorder="1" applyAlignment="1">
      <alignment horizontal="center" wrapText="1"/>
    </xf>
    <xf numFmtId="0" fontId="10" fillId="0" borderId="0" xfId="0" applyFont="1" applyAlignment="1">
      <alignment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49" fontId="17" fillId="6" borderId="5" xfId="0" applyNumberFormat="1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left" wrapText="1"/>
    </xf>
    <xf numFmtId="0" fontId="6" fillId="6" borderId="5" xfId="0" applyFont="1" applyFill="1" applyBorder="1"/>
    <xf numFmtId="49" fontId="14" fillId="6" borderId="5" xfId="0" applyNumberFormat="1" applyFont="1" applyFill="1" applyBorder="1" applyAlignment="1">
      <alignment horizontal="center" wrapText="1"/>
    </xf>
    <xf numFmtId="0" fontId="5" fillId="6" borderId="5" xfId="54" applyFont="1" applyFill="1" applyBorder="1" applyAlignment="1">
      <alignment horizontal="left" wrapText="1"/>
    </xf>
    <xf numFmtId="4" fontId="16" fillId="6" borderId="10" xfId="22" applyNumberFormat="1" applyFont="1" applyFill="1" applyBorder="1" applyAlignment="1" applyProtection="1">
      <alignment vertical="center" wrapText="1"/>
    </xf>
    <xf numFmtId="4" fontId="10" fillId="0" borderId="5" xfId="0" applyNumberFormat="1" applyFont="1" applyBorder="1"/>
    <xf numFmtId="4" fontId="5" fillId="0" borderId="5" xfId="0" applyNumberFormat="1" applyFont="1" applyBorder="1"/>
    <xf numFmtId="0" fontId="5" fillId="0" borderId="5" xfId="0" applyNumberFormat="1" applyFont="1" applyBorder="1" applyAlignment="1">
      <alignment vertical="center" wrapText="1"/>
    </xf>
    <xf numFmtId="0" fontId="16" fillId="6" borderId="5" xfId="31" applyNumberFormat="1" applyFont="1" applyFill="1" applyBorder="1" applyAlignment="1" applyProtection="1">
      <alignment horizontal="center" vertical="center" wrapText="1"/>
    </xf>
    <xf numFmtId="0" fontId="16" fillId="6" borderId="5" xfId="22" applyNumberFormat="1" applyFont="1" applyFill="1" applyBorder="1" applyAlignment="1" applyProtection="1">
      <alignment horizontal="center" vertical="center" wrapText="1"/>
    </xf>
    <xf numFmtId="49" fontId="17" fillId="0" borderId="5" xfId="0" applyNumberFormat="1" applyFont="1" applyFill="1" applyBorder="1" applyAlignment="1">
      <alignment horizontal="center" wrapText="1"/>
    </xf>
    <xf numFmtId="4" fontId="10" fillId="0" borderId="5" xfId="0" applyNumberFormat="1" applyFont="1" applyBorder="1" applyAlignment="1">
      <alignment vertical="top"/>
    </xf>
    <xf numFmtId="4" fontId="5" fillId="0" borderId="5" xfId="0" applyNumberFormat="1" applyFont="1" applyBorder="1" applyAlignment="1">
      <alignment vertical="top"/>
    </xf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6" borderId="1" xfId="0" applyFont="1" applyFill="1" applyBorder="1" applyAlignment="1" applyProtection="1">
      <alignment wrapText="1"/>
    </xf>
    <xf numFmtId="0" fontId="5" fillId="0" borderId="0" xfId="0" applyFont="1"/>
    <xf numFmtId="0" fontId="5" fillId="6" borderId="0" xfId="0" applyFont="1" applyFill="1" applyAlignment="1">
      <alignment horizontal="right"/>
    </xf>
    <xf numFmtId="0" fontId="6" fillId="0" borderId="5" xfId="13" applyNumberFormat="1" applyFont="1" applyBorder="1" applyAlignment="1" applyProtection="1">
      <alignment horizontal="left" vertical="top" wrapText="1"/>
    </xf>
    <xf numFmtId="1" fontId="6" fillId="0" borderId="5" xfId="14" applyNumberFormat="1" applyFont="1" applyBorder="1" applyProtection="1">
      <alignment horizontal="center" vertical="top" shrinkToFit="1"/>
    </xf>
    <xf numFmtId="4" fontId="6" fillId="0" borderId="5" xfId="30" applyNumberFormat="1" applyFont="1" applyBorder="1" applyAlignment="1" applyProtection="1">
      <alignment horizontal="right" vertical="top" shrinkToFit="1"/>
    </xf>
    <xf numFmtId="49" fontId="6" fillId="0" borderId="5" xfId="14" applyNumberFormat="1" applyFont="1" applyBorder="1" applyProtection="1">
      <alignment horizontal="center" vertical="top" shrinkToFit="1"/>
    </xf>
    <xf numFmtId="4" fontId="6" fillId="6" borderId="5" xfId="30" applyNumberFormat="1" applyFont="1" applyFill="1" applyBorder="1" applyAlignment="1" applyProtection="1">
      <alignment horizontal="right" vertical="top" shrinkToFit="1"/>
    </xf>
    <xf numFmtId="4" fontId="18" fillId="0" borderId="5" xfId="10" applyNumberFormat="1" applyFont="1" applyBorder="1" applyAlignment="1" applyProtection="1">
      <alignment horizontal="right" vertical="top" shrinkToFit="1"/>
    </xf>
    <xf numFmtId="4" fontId="18" fillId="0" borderId="5" xfId="30" applyNumberFormat="1" applyFont="1" applyBorder="1" applyAlignment="1" applyProtection="1">
      <alignment horizontal="right" vertical="top" shrinkToFit="1"/>
    </xf>
    <xf numFmtId="0" fontId="10" fillId="0" borderId="0" xfId="0" applyFont="1"/>
    <xf numFmtId="4" fontId="5" fillId="0" borderId="0" xfId="0" applyNumberFormat="1" applyFont="1"/>
    <xf numFmtId="49" fontId="5" fillId="0" borderId="5" xfId="0" applyNumberFormat="1" applyFont="1" applyBorder="1" applyAlignment="1" applyProtection="1">
      <alignment vertical="top" wrapText="1"/>
    </xf>
    <xf numFmtId="49" fontId="5" fillId="6" borderId="5" xfId="0" applyNumberFormat="1" applyFont="1" applyFill="1" applyBorder="1" applyAlignment="1" applyProtection="1">
      <alignment vertical="top" wrapText="1"/>
    </xf>
    <xf numFmtId="0" fontId="5" fillId="0" borderId="0" xfId="0" applyFont="1" applyAlignment="1">
      <alignment horizontal="right"/>
    </xf>
    <xf numFmtId="0" fontId="5" fillId="0" borderId="5" xfId="0" applyFont="1" applyBorder="1"/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" fontId="13" fillId="6" borderId="5" xfId="16" applyNumberFormat="1" applyFont="1" applyFill="1" applyBorder="1" applyAlignment="1" applyProtection="1">
      <alignment horizontal="center" vertical="top" shrinkToFit="1"/>
    </xf>
    <xf numFmtId="0" fontId="5" fillId="0" borderId="0" xfId="0" applyFont="1" applyAlignment="1">
      <alignment wrapText="1"/>
    </xf>
    <xf numFmtId="0" fontId="19" fillId="0" borderId="0" xfId="0" applyFont="1"/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" fontId="19" fillId="0" borderId="0" xfId="0" applyNumberFormat="1" applyFont="1"/>
    <xf numFmtId="1" fontId="20" fillId="6" borderId="5" xfId="16" applyNumberFormat="1" applyFont="1" applyFill="1" applyBorder="1" applyAlignment="1" applyProtection="1">
      <alignment horizontal="center" vertical="top" shrinkToFit="1"/>
    </xf>
    <xf numFmtId="0" fontId="5" fillId="0" borderId="0" xfId="0" applyFont="1" applyFill="1" applyAlignment="1">
      <alignment horizontal="right"/>
    </xf>
    <xf numFmtId="1" fontId="21" fillId="6" borderId="5" xfId="16" applyNumberFormat="1" applyFont="1" applyFill="1" applyBorder="1" applyAlignment="1" applyProtection="1">
      <alignment horizontal="center" vertical="top" shrinkToFi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center" wrapText="1"/>
    </xf>
    <xf numFmtId="0" fontId="5" fillId="0" borderId="9" xfId="0" applyFont="1" applyBorder="1" applyAlignment="1"/>
    <xf numFmtId="0" fontId="5" fillId="0" borderId="9" xfId="0" applyFont="1" applyBorder="1" applyAlignment="1">
      <alignment horizontal="center"/>
    </xf>
    <xf numFmtId="0" fontId="18" fillId="0" borderId="5" xfId="16" applyFont="1" applyBorder="1" applyAlignment="1">
      <alignment horizontal="left" vertical="top" shrinkToFit="1"/>
    </xf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6" fillId="0" borderId="5" xfId="6" applyNumberFormat="1" applyFont="1" applyBorder="1" applyProtection="1">
      <alignment horizontal="center" vertical="center" wrapText="1"/>
    </xf>
    <xf numFmtId="0" fontId="6" fillId="0" borderId="5" xfId="6" applyFont="1" applyBorder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0" fontId="6" fillId="0" borderId="5" xfId="6" applyNumberFormat="1" applyFont="1" applyBorder="1" applyAlignment="1" applyProtection="1">
      <alignment horizontal="center" vertical="center" wrapText="1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55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7"/>
    <cellStyle name="xl55" xfId="45"/>
    <cellStyle name="xl56" xfId="46"/>
    <cellStyle name="xl57" xfId="32"/>
    <cellStyle name="xl58" xfId="33"/>
    <cellStyle name="xl59" xfId="34"/>
    <cellStyle name="xl61" xfId="42"/>
    <cellStyle name="xl63" xfId="52"/>
    <cellStyle name="xl64" xfId="43"/>
    <cellStyle name="xl65" xfId="44"/>
    <cellStyle name="xl66" xfId="53"/>
    <cellStyle name="xl68" xfId="48"/>
    <cellStyle name="xl69" xfId="50"/>
    <cellStyle name="xl70" xfId="51"/>
    <cellStyle name="xl71" xfId="49"/>
    <cellStyle name="Обычный" xfId="0" builtinId="0"/>
    <cellStyle name="Обычный_2014 г." xfId="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zoomScaleNormal="100" workbookViewId="0">
      <selection activeCell="D76" sqref="D76"/>
    </sheetView>
  </sheetViews>
  <sheetFormatPr defaultRowHeight="15.75" x14ac:dyDescent="0.25"/>
  <cols>
    <col min="1" max="1" width="61.85546875" style="94" customWidth="1"/>
    <col min="2" max="2" width="24.28515625" style="94" customWidth="1"/>
    <col min="3" max="4" width="15.7109375" style="94" customWidth="1"/>
    <col min="5" max="5" width="11.7109375" style="94" customWidth="1"/>
    <col min="6" max="16384" width="9.140625" style="94"/>
  </cols>
  <sheetData>
    <row r="1" spans="1:5" ht="59.25" customHeight="1" x14ac:dyDescent="0.25">
      <c r="B1" s="89"/>
      <c r="C1" s="128" t="s">
        <v>495</v>
      </c>
      <c r="D1" s="128"/>
      <c r="E1" s="128"/>
    </row>
    <row r="2" spans="1:5" ht="33" customHeight="1" x14ac:dyDescent="0.25">
      <c r="A2" s="133" t="s">
        <v>496</v>
      </c>
      <c r="B2" s="133"/>
      <c r="C2" s="133"/>
      <c r="D2" s="133"/>
      <c r="E2" s="133"/>
    </row>
    <row r="3" spans="1:5" ht="6" customHeight="1" x14ac:dyDescent="0.25">
      <c r="A3" s="93"/>
      <c r="B3" s="95"/>
    </row>
    <row r="4" spans="1:5" ht="28.5" customHeight="1" x14ac:dyDescent="0.25">
      <c r="A4" s="129" t="s">
        <v>0</v>
      </c>
      <c r="B4" s="129" t="s">
        <v>311</v>
      </c>
      <c r="C4" s="129" t="s">
        <v>51</v>
      </c>
      <c r="D4" s="131" t="s">
        <v>312</v>
      </c>
      <c r="E4" s="132" t="s">
        <v>11</v>
      </c>
    </row>
    <row r="5" spans="1:5" ht="14.25" customHeight="1" x14ac:dyDescent="0.25">
      <c r="A5" s="130"/>
      <c r="B5" s="130"/>
      <c r="C5" s="130"/>
      <c r="D5" s="131"/>
      <c r="E5" s="132"/>
    </row>
    <row r="6" spans="1:5" x14ac:dyDescent="0.25">
      <c r="A6" s="96" t="s">
        <v>314</v>
      </c>
      <c r="B6" s="97" t="s">
        <v>313</v>
      </c>
      <c r="C6" s="98">
        <f>C7+C17+C23+C28+C35+C42+C47+C53+C58</f>
        <v>50619605.269999996</v>
      </c>
      <c r="D6" s="98">
        <f>D7+D17+D23+D28+D35+D42+D47+D53+D58</f>
        <v>41547583.910000004</v>
      </c>
      <c r="E6" s="98">
        <f>D6/C6*100</f>
        <v>82.07804799818031</v>
      </c>
    </row>
    <row r="7" spans="1:5" x14ac:dyDescent="0.25">
      <c r="A7" s="96" t="s">
        <v>316</v>
      </c>
      <c r="B7" s="97" t="s">
        <v>315</v>
      </c>
      <c r="C7" s="98">
        <f>C8</f>
        <v>14578371.84</v>
      </c>
      <c r="D7" s="98">
        <f>D8</f>
        <v>12140088.949999999</v>
      </c>
      <c r="E7" s="98">
        <f>D7/C7*100</f>
        <v>83.274655655922686</v>
      </c>
    </row>
    <row r="8" spans="1:5" x14ac:dyDescent="0.25">
      <c r="A8" s="96" t="s">
        <v>318</v>
      </c>
      <c r="B8" s="97" t="s">
        <v>317</v>
      </c>
      <c r="C8" s="98">
        <f>C9+C10+C12+C13+C14+C15+C16+C11</f>
        <v>14578371.84</v>
      </c>
      <c r="D8" s="98">
        <f>D9+D10+D12+D13+D14+D15+D16+D11</f>
        <v>12140088.949999999</v>
      </c>
      <c r="E8" s="98">
        <f t="shared" ref="E8:E73" si="0">D8/C8*100</f>
        <v>83.274655655922686</v>
      </c>
    </row>
    <row r="9" spans="1:5" ht="78.75" x14ac:dyDescent="0.25">
      <c r="A9" s="96" t="s">
        <v>320</v>
      </c>
      <c r="B9" s="97" t="s">
        <v>319</v>
      </c>
      <c r="C9" s="98">
        <v>10368000.84</v>
      </c>
      <c r="D9" s="98">
        <v>7858816.4100000001</v>
      </c>
      <c r="E9" s="98">
        <f t="shared" si="0"/>
        <v>75.798763245470568</v>
      </c>
    </row>
    <row r="10" spans="1:5" ht="113.25" customHeight="1" x14ac:dyDescent="0.25">
      <c r="A10" s="96" t="s">
        <v>322</v>
      </c>
      <c r="B10" s="97" t="s">
        <v>321</v>
      </c>
      <c r="C10" s="98">
        <v>20000</v>
      </c>
      <c r="D10" s="98">
        <v>24166.3</v>
      </c>
      <c r="E10" s="98">
        <f t="shared" si="0"/>
        <v>120.83150000000001</v>
      </c>
    </row>
    <row r="11" spans="1:5" ht="126" x14ac:dyDescent="0.25">
      <c r="A11" s="96" t="s">
        <v>493</v>
      </c>
      <c r="B11" s="97" t="s">
        <v>321</v>
      </c>
      <c r="C11" s="98"/>
      <c r="D11" s="98"/>
      <c r="E11" s="98"/>
    </row>
    <row r="12" spans="1:5" ht="47.25" x14ac:dyDescent="0.25">
      <c r="A12" s="96" t="s">
        <v>324</v>
      </c>
      <c r="B12" s="97" t="s">
        <v>323</v>
      </c>
      <c r="C12" s="98">
        <v>223000</v>
      </c>
      <c r="D12" s="98">
        <f>266118.97+4565.08</f>
        <v>270684.05</v>
      </c>
      <c r="E12" s="98">
        <f t="shared" si="0"/>
        <v>121.38298206278026</v>
      </c>
    </row>
    <row r="13" spans="1:5" ht="47.25" x14ac:dyDescent="0.25">
      <c r="A13" s="96" t="s">
        <v>326</v>
      </c>
      <c r="B13" s="97" t="s">
        <v>325</v>
      </c>
      <c r="C13" s="98">
        <v>0</v>
      </c>
      <c r="D13" s="98"/>
      <c r="E13" s="98">
        <v>0</v>
      </c>
    </row>
    <row r="14" spans="1:5" ht="47.25" x14ac:dyDescent="0.25">
      <c r="A14" s="96" t="s">
        <v>328</v>
      </c>
      <c r="B14" s="97" t="s">
        <v>327</v>
      </c>
      <c r="C14" s="98">
        <v>2000000</v>
      </c>
      <c r="D14" s="98">
        <v>1809128.7</v>
      </c>
      <c r="E14" s="98">
        <f t="shared" si="0"/>
        <v>90.456434999999999</v>
      </c>
    </row>
    <row r="15" spans="1:5" ht="63" x14ac:dyDescent="0.25">
      <c r="A15" s="96" t="s">
        <v>330</v>
      </c>
      <c r="B15" s="97" t="s">
        <v>329</v>
      </c>
      <c r="C15" s="98">
        <v>200000</v>
      </c>
      <c r="D15" s="98">
        <v>278526.5</v>
      </c>
      <c r="E15" s="98">
        <f t="shared" si="0"/>
        <v>139.26325</v>
      </c>
    </row>
    <row r="16" spans="1:5" ht="94.5" x14ac:dyDescent="0.25">
      <c r="A16" s="96" t="s">
        <v>332</v>
      </c>
      <c r="B16" s="97" t="s">
        <v>331</v>
      </c>
      <c r="C16" s="98">
        <v>1767371</v>
      </c>
      <c r="D16" s="98">
        <v>1898766.99</v>
      </c>
      <c r="E16" s="98">
        <f t="shared" si="0"/>
        <v>107.43454486918706</v>
      </c>
    </row>
    <row r="17" spans="1:5" ht="47.25" x14ac:dyDescent="0.25">
      <c r="A17" s="96" t="s">
        <v>334</v>
      </c>
      <c r="B17" s="97" t="s">
        <v>333</v>
      </c>
      <c r="C17" s="98">
        <f>C18</f>
        <v>385144.03</v>
      </c>
      <c r="D17" s="98">
        <f>D18</f>
        <v>275396.62000000005</v>
      </c>
      <c r="E17" s="98">
        <f t="shared" si="0"/>
        <v>71.504839371390489</v>
      </c>
    </row>
    <row r="18" spans="1:5" ht="31.5" x14ac:dyDescent="0.25">
      <c r="A18" s="96" t="s">
        <v>336</v>
      </c>
      <c r="B18" s="97" t="s">
        <v>335</v>
      </c>
      <c r="C18" s="98">
        <f>C19+C20+C21+C22</f>
        <v>385144.03</v>
      </c>
      <c r="D18" s="98">
        <f>D19+D20+D21+D22</f>
        <v>275396.62000000005</v>
      </c>
      <c r="E18" s="98">
        <f t="shared" si="0"/>
        <v>71.504839371390489</v>
      </c>
    </row>
    <row r="19" spans="1:5" ht="126" x14ac:dyDescent="0.25">
      <c r="A19" s="96" t="s">
        <v>338</v>
      </c>
      <c r="B19" s="97" t="s">
        <v>337</v>
      </c>
      <c r="C19" s="98">
        <v>188000</v>
      </c>
      <c r="D19" s="98">
        <v>142903.96</v>
      </c>
      <c r="E19" s="98">
        <f t="shared" si="0"/>
        <v>76.012744680851057</v>
      </c>
    </row>
    <row r="20" spans="1:5" ht="141.75" x14ac:dyDescent="0.25">
      <c r="A20" s="96" t="s">
        <v>340</v>
      </c>
      <c r="B20" s="97" t="s">
        <v>339</v>
      </c>
      <c r="C20" s="98">
        <v>1100</v>
      </c>
      <c r="D20" s="98">
        <v>816.64</v>
      </c>
      <c r="E20" s="98">
        <f t="shared" si="0"/>
        <v>74.239999999999995</v>
      </c>
    </row>
    <row r="21" spans="1:5" ht="126" x14ac:dyDescent="0.25">
      <c r="A21" s="96" t="s">
        <v>342</v>
      </c>
      <c r="B21" s="97" t="s">
        <v>341</v>
      </c>
      <c r="C21" s="98">
        <v>220494.03</v>
      </c>
      <c r="D21" s="98">
        <v>150121.57</v>
      </c>
      <c r="E21" s="98">
        <f t="shared" si="0"/>
        <v>68.084188039014023</v>
      </c>
    </row>
    <row r="22" spans="1:5" ht="126" x14ac:dyDescent="0.25">
      <c r="A22" s="96" t="s">
        <v>344</v>
      </c>
      <c r="B22" s="97" t="s">
        <v>343</v>
      </c>
      <c r="C22" s="98">
        <v>-24450</v>
      </c>
      <c r="D22" s="98">
        <v>-18445.55</v>
      </c>
      <c r="E22" s="98">
        <f t="shared" si="0"/>
        <v>75.441922290388547</v>
      </c>
    </row>
    <row r="23" spans="1:5" x14ac:dyDescent="0.25">
      <c r="A23" s="96" t="s">
        <v>346</v>
      </c>
      <c r="B23" s="97" t="s">
        <v>345</v>
      </c>
      <c r="C23" s="98">
        <f>C24</f>
        <v>20872000</v>
      </c>
      <c r="D23" s="98">
        <f>D24</f>
        <v>19502106.990000002</v>
      </c>
      <c r="E23" s="98">
        <f t="shared" si="0"/>
        <v>93.436695045994639</v>
      </c>
    </row>
    <row r="24" spans="1:5" ht="31.5" x14ac:dyDescent="0.25">
      <c r="A24" s="96" t="s">
        <v>348</v>
      </c>
      <c r="B24" s="97" t="s">
        <v>347</v>
      </c>
      <c r="C24" s="98">
        <f>C25+C27+C26</f>
        <v>20872000</v>
      </c>
      <c r="D24" s="98">
        <f>D25+D27+D26</f>
        <v>19502106.990000002</v>
      </c>
      <c r="E24" s="98">
        <f t="shared" si="0"/>
        <v>93.436695045994639</v>
      </c>
    </row>
    <row r="25" spans="1:5" ht="31.5" x14ac:dyDescent="0.25">
      <c r="A25" s="96" t="s">
        <v>350</v>
      </c>
      <c r="B25" s="97" t="s">
        <v>349</v>
      </c>
      <c r="C25" s="98">
        <v>16372000</v>
      </c>
      <c r="D25" s="98">
        <f>12351636.99+1100</f>
        <v>12352736.99</v>
      </c>
      <c r="E25" s="98">
        <f t="shared" si="0"/>
        <v>75.450384742242861</v>
      </c>
    </row>
    <row r="26" spans="1:5" ht="47.25" x14ac:dyDescent="0.25">
      <c r="A26" s="96" t="s">
        <v>352</v>
      </c>
      <c r="B26" s="97">
        <v>1.8210501011012999E+19</v>
      </c>
      <c r="C26" s="98"/>
      <c r="D26" s="98"/>
      <c r="E26" s="98"/>
    </row>
    <row r="27" spans="1:5" ht="47.25" x14ac:dyDescent="0.25">
      <c r="A27" s="96" t="s">
        <v>352</v>
      </c>
      <c r="B27" s="97" t="s">
        <v>351</v>
      </c>
      <c r="C27" s="98">
        <v>4500000</v>
      </c>
      <c r="D27" s="98">
        <v>7149370</v>
      </c>
      <c r="E27" s="98">
        <f t="shared" si="0"/>
        <v>158.8748888888889</v>
      </c>
    </row>
    <row r="28" spans="1:5" x14ac:dyDescent="0.25">
      <c r="A28" s="96" t="s">
        <v>354</v>
      </c>
      <c r="B28" s="97" t="s">
        <v>353</v>
      </c>
      <c r="C28" s="98">
        <f>C29+C32</f>
        <v>7055000</v>
      </c>
      <c r="D28" s="98">
        <f>D29+D32</f>
        <v>4730487.04</v>
      </c>
      <c r="E28" s="98">
        <f t="shared" si="0"/>
        <v>67.051552657689584</v>
      </c>
    </row>
    <row r="29" spans="1:5" x14ac:dyDescent="0.25">
      <c r="A29" s="96" t="s">
        <v>356</v>
      </c>
      <c r="B29" s="97" t="s">
        <v>355</v>
      </c>
      <c r="C29" s="98">
        <f>C30+C31</f>
        <v>3550000</v>
      </c>
      <c r="D29" s="98">
        <f>D30+D31</f>
        <v>2193605.2600000002</v>
      </c>
      <c r="E29" s="98">
        <f t="shared" si="0"/>
        <v>61.79169746478874</v>
      </c>
    </row>
    <row r="30" spans="1:5" ht="47.25" x14ac:dyDescent="0.25">
      <c r="A30" s="96" t="s">
        <v>358</v>
      </c>
      <c r="B30" s="97" t="s">
        <v>357</v>
      </c>
      <c r="C30" s="98">
        <v>3550000</v>
      </c>
      <c r="D30" s="98">
        <f>2193553.62+51.64</f>
        <v>2193605.2600000002</v>
      </c>
      <c r="E30" s="98">
        <f t="shared" si="0"/>
        <v>61.79169746478874</v>
      </c>
    </row>
    <row r="31" spans="1:5" ht="47.25" x14ac:dyDescent="0.25">
      <c r="A31" s="96" t="s">
        <v>494</v>
      </c>
      <c r="B31" s="97">
        <v>1.8210601030133E+19</v>
      </c>
      <c r="C31" s="98"/>
      <c r="D31" s="98"/>
      <c r="E31" s="98"/>
    </row>
    <row r="32" spans="1:5" x14ac:dyDescent="0.25">
      <c r="A32" s="96" t="s">
        <v>360</v>
      </c>
      <c r="B32" s="97" t="s">
        <v>359</v>
      </c>
      <c r="C32" s="98">
        <f>C33+C34</f>
        <v>3505000</v>
      </c>
      <c r="D32" s="98">
        <f>D33+D34</f>
        <v>2536881.7799999998</v>
      </c>
      <c r="E32" s="98">
        <f t="shared" si="0"/>
        <v>72.378938088445082</v>
      </c>
    </row>
    <row r="33" spans="1:5" ht="47.25" x14ac:dyDescent="0.25">
      <c r="A33" s="96" t="s">
        <v>362</v>
      </c>
      <c r="B33" s="97" t="s">
        <v>361</v>
      </c>
      <c r="C33" s="98">
        <v>2900000</v>
      </c>
      <c r="D33" s="98">
        <v>2302427.63</v>
      </c>
      <c r="E33" s="98">
        <f t="shared" si="0"/>
        <v>79.394056206896551</v>
      </c>
    </row>
    <row r="34" spans="1:5" ht="47.25" x14ac:dyDescent="0.25">
      <c r="A34" s="96" t="s">
        <v>364</v>
      </c>
      <c r="B34" s="97" t="s">
        <v>363</v>
      </c>
      <c r="C34" s="98">
        <v>605000</v>
      </c>
      <c r="D34" s="98">
        <v>234454.15</v>
      </c>
      <c r="E34" s="98">
        <f t="shared" si="0"/>
        <v>38.752752066115704</v>
      </c>
    </row>
    <row r="35" spans="1:5" ht="47.25" x14ac:dyDescent="0.25">
      <c r="A35" s="96" t="s">
        <v>366</v>
      </c>
      <c r="B35" s="97" t="s">
        <v>365</v>
      </c>
      <c r="C35" s="98">
        <f>C36</f>
        <v>4042000</v>
      </c>
      <c r="D35" s="98">
        <f>D36</f>
        <v>3072144.3800000004</v>
      </c>
      <c r="E35" s="98">
        <f t="shared" si="0"/>
        <v>76.005551212271158</v>
      </c>
    </row>
    <row r="36" spans="1:5" ht="96" customHeight="1" x14ac:dyDescent="0.25">
      <c r="A36" s="96" t="s">
        <v>368</v>
      </c>
      <c r="B36" s="97" t="s">
        <v>367</v>
      </c>
      <c r="C36" s="98">
        <f>C37+C38+C39+C40</f>
        <v>4042000</v>
      </c>
      <c r="D36" s="98">
        <f>D37+D38+D39+D40</f>
        <v>3072144.3800000004</v>
      </c>
      <c r="E36" s="98">
        <f t="shared" si="0"/>
        <v>76.005551212271158</v>
      </c>
    </row>
    <row r="37" spans="1:5" ht="78.75" customHeight="1" x14ac:dyDescent="0.25">
      <c r="A37" s="96" t="s">
        <v>370</v>
      </c>
      <c r="B37" s="97" t="s">
        <v>369</v>
      </c>
      <c r="C37" s="98">
        <v>510000</v>
      </c>
      <c r="D37" s="98">
        <v>370189.54</v>
      </c>
      <c r="E37" s="98">
        <f t="shared" si="0"/>
        <v>72.586184313725482</v>
      </c>
    </row>
    <row r="38" spans="1:5" ht="110.25" x14ac:dyDescent="0.25">
      <c r="A38" s="96" t="s">
        <v>372</v>
      </c>
      <c r="B38" s="97" t="s">
        <v>371</v>
      </c>
      <c r="C38" s="98">
        <v>432000</v>
      </c>
      <c r="D38" s="98">
        <v>313018.49</v>
      </c>
      <c r="E38" s="98">
        <f t="shared" si="0"/>
        <v>72.457983796296304</v>
      </c>
    </row>
    <row r="39" spans="1:5" ht="63" x14ac:dyDescent="0.25">
      <c r="A39" s="96" t="s">
        <v>374</v>
      </c>
      <c r="B39" s="97" t="s">
        <v>373</v>
      </c>
      <c r="C39" s="98">
        <v>2800000</v>
      </c>
      <c r="D39" s="98">
        <v>2256023.08</v>
      </c>
      <c r="E39" s="98">
        <f t="shared" si="0"/>
        <v>80.572252857142857</v>
      </c>
    </row>
    <row r="40" spans="1:5" ht="94.5" x14ac:dyDescent="0.25">
      <c r="A40" s="96" t="s">
        <v>376</v>
      </c>
      <c r="B40" s="97" t="s">
        <v>375</v>
      </c>
      <c r="C40" s="98">
        <f>C41</f>
        <v>300000</v>
      </c>
      <c r="D40" s="98">
        <f>D41</f>
        <v>132913.26999999999</v>
      </c>
      <c r="E40" s="98">
        <f t="shared" si="0"/>
        <v>44.304423333333332</v>
      </c>
    </row>
    <row r="41" spans="1:5" ht="83.25" customHeight="1" x14ac:dyDescent="0.25">
      <c r="A41" s="96" t="s">
        <v>378</v>
      </c>
      <c r="B41" s="97" t="s">
        <v>377</v>
      </c>
      <c r="C41" s="98">
        <v>300000</v>
      </c>
      <c r="D41" s="98">
        <v>132913.26999999999</v>
      </c>
      <c r="E41" s="98">
        <f t="shared" si="0"/>
        <v>44.304423333333332</v>
      </c>
    </row>
    <row r="42" spans="1:5" ht="31.5" x14ac:dyDescent="0.25">
      <c r="A42" s="96" t="s">
        <v>380</v>
      </c>
      <c r="B42" s="97" t="s">
        <v>379</v>
      </c>
      <c r="C42" s="98">
        <f>C43+C45</f>
        <v>1262054.5</v>
      </c>
      <c r="D42" s="98">
        <f>D43+D45</f>
        <v>1077733.79</v>
      </c>
      <c r="E42" s="98">
        <f t="shared" si="0"/>
        <v>85.395186182530153</v>
      </c>
    </row>
    <row r="43" spans="1:5" x14ac:dyDescent="0.25">
      <c r="A43" s="96" t="s">
        <v>382</v>
      </c>
      <c r="B43" s="97" t="s">
        <v>381</v>
      </c>
      <c r="C43" s="98">
        <f>C44</f>
        <v>1232054.5</v>
      </c>
      <c r="D43" s="98">
        <f>D44</f>
        <v>1047633.79</v>
      </c>
      <c r="E43" s="98">
        <f t="shared" si="0"/>
        <v>85.031448689972734</v>
      </c>
    </row>
    <row r="44" spans="1:5" ht="31.5" x14ac:dyDescent="0.25">
      <c r="A44" s="96" t="s">
        <v>384</v>
      </c>
      <c r="B44" s="97" t="s">
        <v>383</v>
      </c>
      <c r="C44" s="98">
        <v>1232054.5</v>
      </c>
      <c r="D44" s="98">
        <v>1047633.79</v>
      </c>
      <c r="E44" s="98">
        <f t="shared" si="0"/>
        <v>85.031448689972734</v>
      </c>
    </row>
    <row r="45" spans="1:5" x14ac:dyDescent="0.25">
      <c r="A45" s="96" t="s">
        <v>386</v>
      </c>
      <c r="B45" s="97" t="s">
        <v>385</v>
      </c>
      <c r="C45" s="98">
        <f>C46</f>
        <v>30000</v>
      </c>
      <c r="D45" s="98">
        <f>D46</f>
        <v>30100</v>
      </c>
      <c r="E45" s="98">
        <f t="shared" si="0"/>
        <v>100.33333333333334</v>
      </c>
    </row>
    <row r="46" spans="1:5" ht="31.5" x14ac:dyDescent="0.25">
      <c r="A46" s="96" t="s">
        <v>388</v>
      </c>
      <c r="B46" s="97" t="s">
        <v>387</v>
      </c>
      <c r="C46" s="98">
        <v>30000</v>
      </c>
      <c r="D46" s="98">
        <v>30100</v>
      </c>
      <c r="E46" s="98">
        <f t="shared" si="0"/>
        <v>100.33333333333334</v>
      </c>
    </row>
    <row r="47" spans="1:5" ht="31.5" x14ac:dyDescent="0.25">
      <c r="A47" s="96" t="s">
        <v>390</v>
      </c>
      <c r="B47" s="97" t="s">
        <v>389</v>
      </c>
      <c r="C47" s="98">
        <f>C48+C50</f>
        <v>2210034.9</v>
      </c>
      <c r="D47" s="98">
        <f>D48+D50</f>
        <v>465053.65</v>
      </c>
      <c r="E47" s="98">
        <f t="shared" si="0"/>
        <v>21.042819278555285</v>
      </c>
    </row>
    <row r="48" spans="1:5" ht="94.5" x14ac:dyDescent="0.25">
      <c r="A48" s="96" t="s">
        <v>392</v>
      </c>
      <c r="B48" s="97" t="s">
        <v>391</v>
      </c>
      <c r="C48" s="98">
        <f>C49</f>
        <v>1000000</v>
      </c>
      <c r="D48" s="98">
        <f>D49</f>
        <v>429917</v>
      </c>
      <c r="E48" s="98">
        <f t="shared" si="0"/>
        <v>42.991700000000002</v>
      </c>
    </row>
    <row r="49" spans="1:5" ht="79.5" customHeight="1" x14ac:dyDescent="0.25">
      <c r="A49" s="96" t="s">
        <v>394</v>
      </c>
      <c r="B49" s="97" t="s">
        <v>393</v>
      </c>
      <c r="C49" s="98">
        <v>1000000</v>
      </c>
      <c r="D49" s="98">
        <v>429917</v>
      </c>
      <c r="E49" s="98">
        <f t="shared" si="0"/>
        <v>42.991700000000002</v>
      </c>
    </row>
    <row r="50" spans="1:5" ht="31.5" x14ac:dyDescent="0.25">
      <c r="A50" s="96" t="s">
        <v>396</v>
      </c>
      <c r="B50" s="97" t="s">
        <v>395</v>
      </c>
      <c r="C50" s="98">
        <f>C51+C52</f>
        <v>1210034.8999999999</v>
      </c>
      <c r="D50" s="98">
        <f>D51+D52</f>
        <v>35136.65</v>
      </c>
      <c r="E50" s="98">
        <f t="shared" si="0"/>
        <v>2.9037716184880291</v>
      </c>
    </row>
    <row r="51" spans="1:5" ht="47.25" x14ac:dyDescent="0.25">
      <c r="A51" s="96" t="s">
        <v>398</v>
      </c>
      <c r="B51" s="97" t="s">
        <v>397</v>
      </c>
      <c r="C51" s="98">
        <v>17500</v>
      </c>
      <c r="D51" s="98">
        <v>35136.65</v>
      </c>
      <c r="E51" s="98">
        <f t="shared" si="0"/>
        <v>200.78085714285714</v>
      </c>
    </row>
    <row r="52" spans="1:5" ht="63" x14ac:dyDescent="0.25">
      <c r="A52" s="96" t="s">
        <v>400</v>
      </c>
      <c r="B52" s="97" t="s">
        <v>399</v>
      </c>
      <c r="C52" s="98">
        <v>1192534.8999999999</v>
      </c>
      <c r="D52" s="98"/>
      <c r="E52" s="98">
        <f t="shared" si="0"/>
        <v>0</v>
      </c>
    </row>
    <row r="53" spans="1:5" x14ac:dyDescent="0.25">
      <c r="A53" s="96" t="s">
        <v>402</v>
      </c>
      <c r="B53" s="97" t="s">
        <v>401</v>
      </c>
      <c r="C53" s="98">
        <f>C54+C56</f>
        <v>18000</v>
      </c>
      <c r="D53" s="98">
        <f>D54+D56</f>
        <v>83572.490000000005</v>
      </c>
      <c r="E53" s="98">
        <f t="shared" si="0"/>
        <v>464.29161111111108</v>
      </c>
    </row>
    <row r="54" spans="1:5" ht="94.5" x14ac:dyDescent="0.25">
      <c r="A54" s="96" t="s">
        <v>404</v>
      </c>
      <c r="B54" s="97" t="s">
        <v>403</v>
      </c>
      <c r="C54" s="98">
        <f>C55</f>
        <v>4000</v>
      </c>
      <c r="D54" s="98">
        <f>D55</f>
        <v>0</v>
      </c>
      <c r="E54" s="98">
        <f t="shared" si="0"/>
        <v>0</v>
      </c>
    </row>
    <row r="55" spans="1:5" ht="63" x14ac:dyDescent="0.25">
      <c r="A55" s="96" t="s">
        <v>406</v>
      </c>
      <c r="B55" s="97" t="s">
        <v>405</v>
      </c>
      <c r="C55" s="98">
        <v>4000</v>
      </c>
      <c r="D55" s="98"/>
      <c r="E55" s="98">
        <f t="shared" si="0"/>
        <v>0</v>
      </c>
    </row>
    <row r="56" spans="1:5" ht="126" x14ac:dyDescent="0.25">
      <c r="A56" s="96" t="s">
        <v>408</v>
      </c>
      <c r="B56" s="97" t="s">
        <v>407</v>
      </c>
      <c r="C56" s="98">
        <f>C57</f>
        <v>14000</v>
      </c>
      <c r="D56" s="98">
        <f>D57</f>
        <v>83572.490000000005</v>
      </c>
      <c r="E56" s="98">
        <f t="shared" si="0"/>
        <v>596.94635714285721</v>
      </c>
    </row>
    <row r="57" spans="1:5" ht="81" customHeight="1" x14ac:dyDescent="0.25">
      <c r="A57" s="96" t="s">
        <v>410</v>
      </c>
      <c r="B57" s="97" t="s">
        <v>409</v>
      </c>
      <c r="C57" s="98">
        <v>14000</v>
      </c>
      <c r="D57" s="98">
        <v>83572.490000000005</v>
      </c>
      <c r="E57" s="98">
        <f t="shared" si="0"/>
        <v>596.94635714285721</v>
      </c>
    </row>
    <row r="58" spans="1:5" x14ac:dyDescent="0.25">
      <c r="A58" s="96" t="s">
        <v>412</v>
      </c>
      <c r="B58" s="97" t="s">
        <v>411</v>
      </c>
      <c r="C58" s="98">
        <f>C59</f>
        <v>197000</v>
      </c>
      <c r="D58" s="98">
        <f>D59</f>
        <v>201000</v>
      </c>
      <c r="E58" s="98">
        <f t="shared" si="0"/>
        <v>102.03045685279189</v>
      </c>
    </row>
    <row r="59" spans="1:5" x14ac:dyDescent="0.25">
      <c r="A59" s="96" t="s">
        <v>414</v>
      </c>
      <c r="B59" s="97" t="s">
        <v>413</v>
      </c>
      <c r="C59" s="98">
        <f>C60</f>
        <v>197000</v>
      </c>
      <c r="D59" s="98">
        <f>D60</f>
        <v>201000</v>
      </c>
      <c r="E59" s="98">
        <f t="shared" si="0"/>
        <v>102.03045685279189</v>
      </c>
    </row>
    <row r="60" spans="1:5" ht="31.5" x14ac:dyDescent="0.25">
      <c r="A60" s="96" t="s">
        <v>416</v>
      </c>
      <c r="B60" s="97" t="s">
        <v>415</v>
      </c>
      <c r="C60" s="98">
        <v>197000</v>
      </c>
      <c r="D60" s="98">
        <v>201000</v>
      </c>
      <c r="E60" s="98">
        <f t="shared" si="0"/>
        <v>102.03045685279189</v>
      </c>
    </row>
    <row r="61" spans="1:5" x14ac:dyDescent="0.25">
      <c r="A61" s="96" t="s">
        <v>418</v>
      </c>
      <c r="B61" s="97" t="s">
        <v>417</v>
      </c>
      <c r="C61" s="98">
        <f>C62+C77</f>
        <v>33012266.619999997</v>
      </c>
      <c r="D61" s="98">
        <f>D62+D77</f>
        <v>17059810.940000001</v>
      </c>
      <c r="E61" s="98">
        <f t="shared" si="0"/>
        <v>51.677187562954451</v>
      </c>
    </row>
    <row r="62" spans="1:5" ht="47.25" x14ac:dyDescent="0.25">
      <c r="A62" s="96" t="s">
        <v>420</v>
      </c>
      <c r="B62" s="97" t="s">
        <v>419</v>
      </c>
      <c r="C62" s="98">
        <f>C63+C65+C67+C68+C69+C70+C72+C73</f>
        <v>32892266.619999997</v>
      </c>
      <c r="D62" s="98">
        <f>D63+D65+D67+D68+D69+D70+D72+D73</f>
        <v>17059810.940000001</v>
      </c>
      <c r="E62" s="98">
        <f t="shared" si="0"/>
        <v>51.865720100988291</v>
      </c>
    </row>
    <row r="63" spans="1:5" ht="15" customHeight="1" x14ac:dyDescent="0.25">
      <c r="A63" s="96" t="s">
        <v>422</v>
      </c>
      <c r="B63" s="97" t="s">
        <v>421</v>
      </c>
      <c r="C63" s="98">
        <f>C64</f>
        <v>12494000</v>
      </c>
      <c r="D63" s="98">
        <f>D64</f>
        <v>9100000</v>
      </c>
      <c r="E63" s="98">
        <f t="shared" si="0"/>
        <v>72.834960781174956</v>
      </c>
    </row>
    <row r="64" spans="1:5" ht="47.25" x14ac:dyDescent="0.25">
      <c r="A64" s="96" t="s">
        <v>424</v>
      </c>
      <c r="B64" s="97" t="s">
        <v>423</v>
      </c>
      <c r="C64" s="98">
        <v>12494000</v>
      </c>
      <c r="D64" s="98">
        <v>9100000</v>
      </c>
      <c r="E64" s="98">
        <f t="shared" si="0"/>
        <v>72.834960781174956</v>
      </c>
    </row>
    <row r="65" spans="1:5" ht="31.5" x14ac:dyDescent="0.25">
      <c r="A65" s="96" t="s">
        <v>426</v>
      </c>
      <c r="B65" s="97" t="s">
        <v>425</v>
      </c>
      <c r="C65" s="98">
        <f>C66</f>
        <v>609336</v>
      </c>
      <c r="D65" s="98">
        <f>D66</f>
        <v>406224</v>
      </c>
      <c r="E65" s="98">
        <f t="shared" si="0"/>
        <v>66.666666666666657</v>
      </c>
    </row>
    <row r="66" spans="1:5" ht="47.25" x14ac:dyDescent="0.25">
      <c r="A66" s="96" t="s">
        <v>428</v>
      </c>
      <c r="B66" s="97" t="s">
        <v>427</v>
      </c>
      <c r="C66" s="98">
        <v>609336</v>
      </c>
      <c r="D66" s="98">
        <v>406224</v>
      </c>
      <c r="E66" s="98">
        <f t="shared" si="0"/>
        <v>66.666666666666657</v>
      </c>
    </row>
    <row r="67" spans="1:5" ht="47.25" x14ac:dyDescent="0.25">
      <c r="A67" s="96" t="s">
        <v>430</v>
      </c>
      <c r="B67" s="97" t="s">
        <v>429</v>
      </c>
      <c r="C67" s="98">
        <v>3682713.97</v>
      </c>
      <c r="D67" s="98">
        <v>3682713.97</v>
      </c>
      <c r="E67" s="98">
        <f t="shared" si="0"/>
        <v>100</v>
      </c>
    </row>
    <row r="68" spans="1:5" ht="63" x14ac:dyDescent="0.25">
      <c r="A68" s="96" t="s">
        <v>488</v>
      </c>
      <c r="B68" s="99" t="s">
        <v>485</v>
      </c>
      <c r="C68" s="98">
        <v>1300000</v>
      </c>
      <c r="D68" s="98"/>
      <c r="E68" s="98">
        <f t="shared" si="0"/>
        <v>0</v>
      </c>
    </row>
    <row r="69" spans="1:5" ht="46.5" customHeight="1" x14ac:dyDescent="0.25">
      <c r="A69" s="96" t="s">
        <v>489</v>
      </c>
      <c r="B69" s="99" t="s">
        <v>486</v>
      </c>
      <c r="C69" s="98">
        <v>5777549.2699999996</v>
      </c>
      <c r="D69" s="98"/>
      <c r="E69" s="98">
        <f t="shared" si="0"/>
        <v>0</v>
      </c>
    </row>
    <row r="70" spans="1:5" ht="31.5" x14ac:dyDescent="0.25">
      <c r="A70" s="96" t="s">
        <v>432</v>
      </c>
      <c r="B70" s="97" t="s">
        <v>431</v>
      </c>
      <c r="C70" s="98">
        <f>C71</f>
        <v>560602</v>
      </c>
      <c r="D70" s="98">
        <f>D71</f>
        <v>413044.95</v>
      </c>
      <c r="E70" s="98">
        <f t="shared" si="0"/>
        <v>73.678822052008371</v>
      </c>
    </row>
    <row r="71" spans="1:5" ht="47.25" x14ac:dyDescent="0.25">
      <c r="A71" s="96" t="s">
        <v>434</v>
      </c>
      <c r="B71" s="97" t="s">
        <v>433</v>
      </c>
      <c r="C71" s="98">
        <v>560602</v>
      </c>
      <c r="D71" s="100">
        <v>413044.95</v>
      </c>
      <c r="E71" s="98">
        <f t="shared" si="0"/>
        <v>73.678822052008371</v>
      </c>
    </row>
    <row r="72" spans="1:5" ht="78.75" x14ac:dyDescent="0.25">
      <c r="A72" s="96" t="s">
        <v>436</v>
      </c>
      <c r="B72" s="97" t="s">
        <v>435</v>
      </c>
      <c r="C72" s="98">
        <v>1805850</v>
      </c>
      <c r="D72" s="98">
        <v>295612.64</v>
      </c>
      <c r="E72" s="98">
        <f t="shared" si="0"/>
        <v>16.369722845197554</v>
      </c>
    </row>
    <row r="73" spans="1:5" ht="47.25" x14ac:dyDescent="0.25">
      <c r="A73" s="96" t="s">
        <v>438</v>
      </c>
      <c r="B73" s="97" t="s">
        <v>437</v>
      </c>
      <c r="C73" s="98">
        <f>C74+C75+C76</f>
        <v>6662215.3799999999</v>
      </c>
      <c r="D73" s="98">
        <f>D74+D75+D76</f>
        <v>3162215.38</v>
      </c>
      <c r="E73" s="98">
        <f t="shared" si="0"/>
        <v>47.464922696630083</v>
      </c>
    </row>
    <row r="74" spans="1:5" ht="78.75" x14ac:dyDescent="0.25">
      <c r="A74" s="96" t="s">
        <v>440</v>
      </c>
      <c r="B74" s="97" t="s">
        <v>439</v>
      </c>
      <c r="C74" s="98">
        <v>700000</v>
      </c>
      <c r="D74" s="98"/>
      <c r="E74" s="98">
        <f t="shared" ref="E74:E79" si="1">D74/C74*100</f>
        <v>0</v>
      </c>
    </row>
    <row r="75" spans="1:5" ht="78.75" x14ac:dyDescent="0.25">
      <c r="A75" s="96" t="s">
        <v>490</v>
      </c>
      <c r="B75" s="99" t="s">
        <v>487</v>
      </c>
      <c r="C75" s="98">
        <v>2800000</v>
      </c>
      <c r="D75" s="98"/>
      <c r="E75" s="98">
        <f t="shared" si="1"/>
        <v>0</v>
      </c>
    </row>
    <row r="76" spans="1:5" ht="177.75" customHeight="1" x14ac:dyDescent="0.25">
      <c r="A76" s="96" t="s">
        <v>442</v>
      </c>
      <c r="B76" s="97" t="s">
        <v>441</v>
      </c>
      <c r="C76" s="98">
        <v>3162215.38</v>
      </c>
      <c r="D76" s="98">
        <v>3162215.38</v>
      </c>
      <c r="E76" s="98">
        <f t="shared" si="1"/>
        <v>100</v>
      </c>
    </row>
    <row r="77" spans="1:5" x14ac:dyDescent="0.25">
      <c r="A77" s="96" t="s">
        <v>444</v>
      </c>
      <c r="B77" s="97" t="s">
        <v>443</v>
      </c>
      <c r="C77" s="98">
        <f>C78</f>
        <v>120000</v>
      </c>
      <c r="D77" s="98">
        <f>D78</f>
        <v>0</v>
      </c>
      <c r="E77" s="98">
        <f t="shared" si="1"/>
        <v>0</v>
      </c>
    </row>
    <row r="78" spans="1:5" ht="31.5" x14ac:dyDescent="0.25">
      <c r="A78" s="96" t="s">
        <v>446</v>
      </c>
      <c r="B78" s="97" t="s">
        <v>445</v>
      </c>
      <c r="C78" s="98">
        <v>120000</v>
      </c>
      <c r="D78" s="98"/>
      <c r="E78" s="98">
        <f t="shared" si="1"/>
        <v>0</v>
      </c>
    </row>
    <row r="79" spans="1:5" s="103" customFormat="1" x14ac:dyDescent="0.25">
      <c r="A79" s="127" t="s">
        <v>447</v>
      </c>
      <c r="B79" s="127"/>
      <c r="C79" s="101">
        <f>C6+C61</f>
        <v>83631871.889999986</v>
      </c>
      <c r="D79" s="101">
        <f>D6+D61</f>
        <v>58607394.850000009</v>
      </c>
      <c r="E79" s="102">
        <f t="shared" si="1"/>
        <v>70.077822635711925</v>
      </c>
    </row>
    <row r="82" spans="3:3" x14ac:dyDescent="0.25">
      <c r="C82" s="104"/>
    </row>
  </sheetData>
  <mergeCells count="8">
    <mergeCell ref="A79:B79"/>
    <mergeCell ref="C1:E1"/>
    <mergeCell ref="C4:C5"/>
    <mergeCell ref="D4:D5"/>
    <mergeCell ref="E4:E5"/>
    <mergeCell ref="A2:E2"/>
    <mergeCell ref="A4:A5"/>
    <mergeCell ref="B4:B5"/>
  </mergeCells>
  <pageMargins left="0.59055118110236227" right="0.39370078740157483" top="0.39370078740157483" bottom="0.39370078740157483" header="0" footer="0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D20" sqref="D20"/>
    </sheetView>
  </sheetViews>
  <sheetFormatPr defaultRowHeight="15.75" x14ac:dyDescent="0.25"/>
  <cols>
    <col min="1" max="1" width="4.85546875" style="94" customWidth="1"/>
    <col min="2" max="2" width="56.85546875" style="94" customWidth="1"/>
    <col min="3" max="3" width="16" style="94" customWidth="1"/>
    <col min="4" max="4" width="16.7109375" style="94" customWidth="1"/>
    <col min="5" max="5" width="12.5703125" style="94" customWidth="1"/>
    <col min="6" max="256" width="9.140625" style="94"/>
    <col min="257" max="257" width="8" style="94" customWidth="1"/>
    <col min="258" max="258" width="56.85546875" style="94" customWidth="1"/>
    <col min="259" max="261" width="20.140625" style="94" customWidth="1"/>
    <col min="262" max="512" width="9.140625" style="94"/>
    <col min="513" max="513" width="8" style="94" customWidth="1"/>
    <col min="514" max="514" width="56.85546875" style="94" customWidth="1"/>
    <col min="515" max="517" width="20.140625" style="94" customWidth="1"/>
    <col min="518" max="768" width="9.140625" style="94"/>
    <col min="769" max="769" width="8" style="94" customWidth="1"/>
    <col min="770" max="770" width="56.85546875" style="94" customWidth="1"/>
    <col min="771" max="773" width="20.140625" style="94" customWidth="1"/>
    <col min="774" max="1024" width="9.140625" style="94"/>
    <col min="1025" max="1025" width="8" style="94" customWidth="1"/>
    <col min="1026" max="1026" width="56.85546875" style="94" customWidth="1"/>
    <col min="1027" max="1029" width="20.140625" style="94" customWidth="1"/>
    <col min="1030" max="1280" width="9.140625" style="94"/>
    <col min="1281" max="1281" width="8" style="94" customWidth="1"/>
    <col min="1282" max="1282" width="56.85546875" style="94" customWidth="1"/>
    <col min="1283" max="1285" width="20.140625" style="94" customWidth="1"/>
    <col min="1286" max="1536" width="9.140625" style="94"/>
    <col min="1537" max="1537" width="8" style="94" customWidth="1"/>
    <col min="1538" max="1538" width="56.85546875" style="94" customWidth="1"/>
    <col min="1539" max="1541" width="20.140625" style="94" customWidth="1"/>
    <col min="1542" max="1792" width="9.140625" style="94"/>
    <col min="1793" max="1793" width="8" style="94" customWidth="1"/>
    <col min="1794" max="1794" width="56.85546875" style="94" customWidth="1"/>
    <col min="1795" max="1797" width="20.140625" style="94" customWidth="1"/>
    <col min="1798" max="2048" width="9.140625" style="94"/>
    <col min="2049" max="2049" width="8" style="94" customWidth="1"/>
    <col min="2050" max="2050" width="56.85546875" style="94" customWidth="1"/>
    <col min="2051" max="2053" width="20.140625" style="94" customWidth="1"/>
    <col min="2054" max="2304" width="9.140625" style="94"/>
    <col min="2305" max="2305" width="8" style="94" customWidth="1"/>
    <col min="2306" max="2306" width="56.85546875" style="94" customWidth="1"/>
    <col min="2307" max="2309" width="20.140625" style="94" customWidth="1"/>
    <col min="2310" max="2560" width="9.140625" style="94"/>
    <col min="2561" max="2561" width="8" style="94" customWidth="1"/>
    <col min="2562" max="2562" width="56.85546875" style="94" customWidth="1"/>
    <col min="2563" max="2565" width="20.140625" style="94" customWidth="1"/>
    <col min="2566" max="2816" width="9.140625" style="94"/>
    <col min="2817" max="2817" width="8" style="94" customWidth="1"/>
    <col min="2818" max="2818" width="56.85546875" style="94" customWidth="1"/>
    <col min="2819" max="2821" width="20.140625" style="94" customWidth="1"/>
    <col min="2822" max="3072" width="9.140625" style="94"/>
    <col min="3073" max="3073" width="8" style="94" customWidth="1"/>
    <col min="3074" max="3074" width="56.85546875" style="94" customWidth="1"/>
    <col min="3075" max="3077" width="20.140625" style="94" customWidth="1"/>
    <col min="3078" max="3328" width="9.140625" style="94"/>
    <col min="3329" max="3329" width="8" style="94" customWidth="1"/>
    <col min="3330" max="3330" width="56.85546875" style="94" customWidth="1"/>
    <col min="3331" max="3333" width="20.140625" style="94" customWidth="1"/>
    <col min="3334" max="3584" width="9.140625" style="94"/>
    <col min="3585" max="3585" width="8" style="94" customWidth="1"/>
    <col min="3586" max="3586" width="56.85546875" style="94" customWidth="1"/>
    <col min="3587" max="3589" width="20.140625" style="94" customWidth="1"/>
    <col min="3590" max="3840" width="9.140625" style="94"/>
    <col min="3841" max="3841" width="8" style="94" customWidth="1"/>
    <col min="3842" max="3842" width="56.85546875" style="94" customWidth="1"/>
    <col min="3843" max="3845" width="20.140625" style="94" customWidth="1"/>
    <col min="3846" max="4096" width="9.140625" style="94"/>
    <col min="4097" max="4097" width="8" style="94" customWidth="1"/>
    <col min="4098" max="4098" width="56.85546875" style="94" customWidth="1"/>
    <col min="4099" max="4101" width="20.140625" style="94" customWidth="1"/>
    <col min="4102" max="4352" width="9.140625" style="94"/>
    <col min="4353" max="4353" width="8" style="94" customWidth="1"/>
    <col min="4354" max="4354" width="56.85546875" style="94" customWidth="1"/>
    <col min="4355" max="4357" width="20.140625" style="94" customWidth="1"/>
    <col min="4358" max="4608" width="9.140625" style="94"/>
    <col min="4609" max="4609" width="8" style="94" customWidth="1"/>
    <col min="4610" max="4610" width="56.85546875" style="94" customWidth="1"/>
    <col min="4611" max="4613" width="20.140625" style="94" customWidth="1"/>
    <col min="4614" max="4864" width="9.140625" style="94"/>
    <col min="4865" max="4865" width="8" style="94" customWidth="1"/>
    <col min="4866" max="4866" width="56.85546875" style="94" customWidth="1"/>
    <col min="4867" max="4869" width="20.140625" style="94" customWidth="1"/>
    <col min="4870" max="5120" width="9.140625" style="94"/>
    <col min="5121" max="5121" width="8" style="94" customWidth="1"/>
    <col min="5122" max="5122" width="56.85546875" style="94" customWidth="1"/>
    <col min="5123" max="5125" width="20.140625" style="94" customWidth="1"/>
    <col min="5126" max="5376" width="9.140625" style="94"/>
    <col min="5377" max="5377" width="8" style="94" customWidth="1"/>
    <col min="5378" max="5378" width="56.85546875" style="94" customWidth="1"/>
    <col min="5379" max="5381" width="20.140625" style="94" customWidth="1"/>
    <col min="5382" max="5632" width="9.140625" style="94"/>
    <col min="5633" max="5633" width="8" style="94" customWidth="1"/>
    <col min="5634" max="5634" width="56.85546875" style="94" customWidth="1"/>
    <col min="5635" max="5637" width="20.140625" style="94" customWidth="1"/>
    <col min="5638" max="5888" width="9.140625" style="94"/>
    <col min="5889" max="5889" width="8" style="94" customWidth="1"/>
    <col min="5890" max="5890" width="56.85546875" style="94" customWidth="1"/>
    <col min="5891" max="5893" width="20.140625" style="94" customWidth="1"/>
    <col min="5894" max="6144" width="9.140625" style="94"/>
    <col min="6145" max="6145" width="8" style="94" customWidth="1"/>
    <col min="6146" max="6146" width="56.85546875" style="94" customWidth="1"/>
    <col min="6147" max="6149" width="20.140625" style="94" customWidth="1"/>
    <col min="6150" max="6400" width="9.140625" style="94"/>
    <col min="6401" max="6401" width="8" style="94" customWidth="1"/>
    <col min="6402" max="6402" width="56.85546875" style="94" customWidth="1"/>
    <col min="6403" max="6405" width="20.140625" style="94" customWidth="1"/>
    <col min="6406" max="6656" width="9.140625" style="94"/>
    <col min="6657" max="6657" width="8" style="94" customWidth="1"/>
    <col min="6658" max="6658" width="56.85546875" style="94" customWidth="1"/>
    <col min="6659" max="6661" width="20.140625" style="94" customWidth="1"/>
    <col min="6662" max="6912" width="9.140625" style="94"/>
    <col min="6913" max="6913" width="8" style="94" customWidth="1"/>
    <col min="6914" max="6914" width="56.85546875" style="94" customWidth="1"/>
    <col min="6915" max="6917" width="20.140625" style="94" customWidth="1"/>
    <col min="6918" max="7168" width="9.140625" style="94"/>
    <col min="7169" max="7169" width="8" style="94" customWidth="1"/>
    <col min="7170" max="7170" width="56.85546875" style="94" customWidth="1"/>
    <col min="7171" max="7173" width="20.140625" style="94" customWidth="1"/>
    <col min="7174" max="7424" width="9.140625" style="94"/>
    <col min="7425" max="7425" width="8" style="94" customWidth="1"/>
    <col min="7426" max="7426" width="56.85546875" style="94" customWidth="1"/>
    <col min="7427" max="7429" width="20.140625" style="94" customWidth="1"/>
    <col min="7430" max="7680" width="9.140625" style="94"/>
    <col min="7681" max="7681" width="8" style="94" customWidth="1"/>
    <col min="7682" max="7682" width="56.85546875" style="94" customWidth="1"/>
    <col min="7683" max="7685" width="20.140625" style="94" customWidth="1"/>
    <col min="7686" max="7936" width="9.140625" style="94"/>
    <col min="7937" max="7937" width="8" style="94" customWidth="1"/>
    <col min="7938" max="7938" width="56.85546875" style="94" customWidth="1"/>
    <col min="7939" max="7941" width="20.140625" style="94" customWidth="1"/>
    <col min="7942" max="8192" width="9.140625" style="94"/>
    <col min="8193" max="8193" width="8" style="94" customWidth="1"/>
    <col min="8194" max="8194" width="56.85546875" style="94" customWidth="1"/>
    <col min="8195" max="8197" width="20.140625" style="94" customWidth="1"/>
    <col min="8198" max="8448" width="9.140625" style="94"/>
    <col min="8449" max="8449" width="8" style="94" customWidth="1"/>
    <col min="8450" max="8450" width="56.85546875" style="94" customWidth="1"/>
    <col min="8451" max="8453" width="20.140625" style="94" customWidth="1"/>
    <col min="8454" max="8704" width="9.140625" style="94"/>
    <col min="8705" max="8705" width="8" style="94" customWidth="1"/>
    <col min="8706" max="8706" width="56.85546875" style="94" customWidth="1"/>
    <col min="8707" max="8709" width="20.140625" style="94" customWidth="1"/>
    <col min="8710" max="8960" width="9.140625" style="94"/>
    <col min="8961" max="8961" width="8" style="94" customWidth="1"/>
    <col min="8962" max="8962" width="56.85546875" style="94" customWidth="1"/>
    <col min="8963" max="8965" width="20.140625" style="94" customWidth="1"/>
    <col min="8966" max="9216" width="9.140625" style="94"/>
    <col min="9217" max="9217" width="8" style="94" customWidth="1"/>
    <col min="9218" max="9218" width="56.85546875" style="94" customWidth="1"/>
    <col min="9219" max="9221" width="20.140625" style="94" customWidth="1"/>
    <col min="9222" max="9472" width="9.140625" style="94"/>
    <col min="9473" max="9473" width="8" style="94" customWidth="1"/>
    <col min="9474" max="9474" width="56.85546875" style="94" customWidth="1"/>
    <col min="9475" max="9477" width="20.140625" style="94" customWidth="1"/>
    <col min="9478" max="9728" width="9.140625" style="94"/>
    <col min="9729" max="9729" width="8" style="94" customWidth="1"/>
    <col min="9730" max="9730" width="56.85546875" style="94" customWidth="1"/>
    <col min="9731" max="9733" width="20.140625" style="94" customWidth="1"/>
    <col min="9734" max="9984" width="9.140625" style="94"/>
    <col min="9985" max="9985" width="8" style="94" customWidth="1"/>
    <col min="9986" max="9986" width="56.85546875" style="94" customWidth="1"/>
    <col min="9987" max="9989" width="20.140625" style="94" customWidth="1"/>
    <col min="9990" max="10240" width="9.140625" style="94"/>
    <col min="10241" max="10241" width="8" style="94" customWidth="1"/>
    <col min="10242" max="10242" width="56.85546875" style="94" customWidth="1"/>
    <col min="10243" max="10245" width="20.140625" style="94" customWidth="1"/>
    <col min="10246" max="10496" width="9.140625" style="94"/>
    <col min="10497" max="10497" width="8" style="94" customWidth="1"/>
    <col min="10498" max="10498" width="56.85546875" style="94" customWidth="1"/>
    <col min="10499" max="10501" width="20.140625" style="94" customWidth="1"/>
    <col min="10502" max="10752" width="9.140625" style="94"/>
    <col min="10753" max="10753" width="8" style="94" customWidth="1"/>
    <col min="10754" max="10754" width="56.85546875" style="94" customWidth="1"/>
    <col min="10755" max="10757" width="20.140625" style="94" customWidth="1"/>
    <col min="10758" max="11008" width="9.140625" style="94"/>
    <col min="11009" max="11009" width="8" style="94" customWidth="1"/>
    <col min="11010" max="11010" width="56.85546875" style="94" customWidth="1"/>
    <col min="11011" max="11013" width="20.140625" style="94" customWidth="1"/>
    <col min="11014" max="11264" width="9.140625" style="94"/>
    <col min="11265" max="11265" width="8" style="94" customWidth="1"/>
    <col min="11266" max="11266" width="56.85546875" style="94" customWidth="1"/>
    <col min="11267" max="11269" width="20.140625" style="94" customWidth="1"/>
    <col min="11270" max="11520" width="9.140625" style="94"/>
    <col min="11521" max="11521" width="8" style="94" customWidth="1"/>
    <col min="11522" max="11522" width="56.85546875" style="94" customWidth="1"/>
    <col min="11523" max="11525" width="20.140625" style="94" customWidth="1"/>
    <col min="11526" max="11776" width="9.140625" style="94"/>
    <col min="11777" max="11777" width="8" style="94" customWidth="1"/>
    <col min="11778" max="11778" width="56.85546875" style="94" customWidth="1"/>
    <col min="11779" max="11781" width="20.140625" style="94" customWidth="1"/>
    <col min="11782" max="12032" width="9.140625" style="94"/>
    <col min="12033" max="12033" width="8" style="94" customWidth="1"/>
    <col min="12034" max="12034" width="56.85546875" style="94" customWidth="1"/>
    <col min="12035" max="12037" width="20.140625" style="94" customWidth="1"/>
    <col min="12038" max="12288" width="9.140625" style="94"/>
    <col min="12289" max="12289" width="8" style="94" customWidth="1"/>
    <col min="12290" max="12290" width="56.85546875" style="94" customWidth="1"/>
    <col min="12291" max="12293" width="20.140625" style="94" customWidth="1"/>
    <col min="12294" max="12544" width="9.140625" style="94"/>
    <col min="12545" max="12545" width="8" style="94" customWidth="1"/>
    <col min="12546" max="12546" width="56.85546875" style="94" customWidth="1"/>
    <col min="12547" max="12549" width="20.140625" style="94" customWidth="1"/>
    <col min="12550" max="12800" width="9.140625" style="94"/>
    <col min="12801" max="12801" width="8" style="94" customWidth="1"/>
    <col min="12802" max="12802" width="56.85546875" style="94" customWidth="1"/>
    <col min="12803" max="12805" width="20.140625" style="94" customWidth="1"/>
    <col min="12806" max="13056" width="9.140625" style="94"/>
    <col min="13057" max="13057" width="8" style="94" customWidth="1"/>
    <col min="13058" max="13058" width="56.85546875" style="94" customWidth="1"/>
    <col min="13059" max="13061" width="20.140625" style="94" customWidth="1"/>
    <col min="13062" max="13312" width="9.140625" style="94"/>
    <col min="13313" max="13313" width="8" style="94" customWidth="1"/>
    <col min="13314" max="13314" width="56.85546875" style="94" customWidth="1"/>
    <col min="13315" max="13317" width="20.140625" style="94" customWidth="1"/>
    <col min="13318" max="13568" width="9.140625" style="94"/>
    <col min="13569" max="13569" width="8" style="94" customWidth="1"/>
    <col min="13570" max="13570" width="56.85546875" style="94" customWidth="1"/>
    <col min="13571" max="13573" width="20.140625" style="94" customWidth="1"/>
    <col min="13574" max="13824" width="9.140625" style="94"/>
    <col min="13825" max="13825" width="8" style="94" customWidth="1"/>
    <col min="13826" max="13826" width="56.85546875" style="94" customWidth="1"/>
    <col min="13827" max="13829" width="20.140625" style="94" customWidth="1"/>
    <col min="13830" max="14080" width="9.140625" style="94"/>
    <col min="14081" max="14081" width="8" style="94" customWidth="1"/>
    <col min="14082" max="14082" width="56.85546875" style="94" customWidth="1"/>
    <col min="14083" max="14085" width="20.140625" style="94" customWidth="1"/>
    <col min="14086" max="14336" width="9.140625" style="94"/>
    <col min="14337" max="14337" width="8" style="94" customWidth="1"/>
    <col min="14338" max="14338" width="56.85546875" style="94" customWidth="1"/>
    <col min="14339" max="14341" width="20.140625" style="94" customWidth="1"/>
    <col min="14342" max="14592" width="9.140625" style="94"/>
    <col min="14593" max="14593" width="8" style="94" customWidth="1"/>
    <col min="14594" max="14594" width="56.85546875" style="94" customWidth="1"/>
    <col min="14595" max="14597" width="20.140625" style="94" customWidth="1"/>
    <col min="14598" max="14848" width="9.140625" style="94"/>
    <col min="14849" max="14849" width="8" style="94" customWidth="1"/>
    <col min="14850" max="14850" width="56.85546875" style="94" customWidth="1"/>
    <col min="14851" max="14853" width="20.140625" style="94" customWidth="1"/>
    <col min="14854" max="15104" width="9.140625" style="94"/>
    <col min="15105" max="15105" width="8" style="94" customWidth="1"/>
    <col min="15106" max="15106" width="56.85546875" style="94" customWidth="1"/>
    <col min="15107" max="15109" width="20.140625" style="94" customWidth="1"/>
    <col min="15110" max="15360" width="9.140625" style="94"/>
    <col min="15361" max="15361" width="8" style="94" customWidth="1"/>
    <col min="15362" max="15362" width="56.85546875" style="94" customWidth="1"/>
    <col min="15363" max="15365" width="20.140625" style="94" customWidth="1"/>
    <col min="15366" max="15616" width="9.140625" style="94"/>
    <col min="15617" max="15617" width="8" style="94" customWidth="1"/>
    <col min="15618" max="15618" width="56.85546875" style="94" customWidth="1"/>
    <col min="15619" max="15621" width="20.140625" style="94" customWidth="1"/>
    <col min="15622" max="15872" width="9.140625" style="94"/>
    <col min="15873" max="15873" width="8" style="94" customWidth="1"/>
    <col min="15874" max="15874" width="56.85546875" style="94" customWidth="1"/>
    <col min="15875" max="15877" width="20.140625" style="94" customWidth="1"/>
    <col min="15878" max="16128" width="9.140625" style="94"/>
    <col min="16129" max="16129" width="8" style="94" customWidth="1"/>
    <col min="16130" max="16130" width="56.85546875" style="94" customWidth="1"/>
    <col min="16131" max="16133" width="20.140625" style="94" customWidth="1"/>
    <col min="16134" max="16384" width="9.140625" style="94"/>
  </cols>
  <sheetData>
    <row r="1" spans="1:5" ht="49.5" customHeight="1" x14ac:dyDescent="0.25">
      <c r="C1" s="128" t="s">
        <v>497</v>
      </c>
      <c r="D1" s="128"/>
      <c r="E1" s="128"/>
    </row>
    <row r="2" spans="1:5" ht="27.75" customHeight="1" x14ac:dyDescent="0.25">
      <c r="A2" s="134" t="s">
        <v>498</v>
      </c>
      <c r="B2" s="134"/>
      <c r="C2" s="134"/>
      <c r="D2" s="134"/>
      <c r="E2" s="134"/>
    </row>
    <row r="3" spans="1:5" x14ac:dyDescent="0.25">
      <c r="A3" s="90"/>
      <c r="B3" s="90"/>
      <c r="C3" s="107"/>
      <c r="E3" s="107" t="s">
        <v>52</v>
      </c>
    </row>
    <row r="4" spans="1:5" ht="47.25" customHeight="1" x14ac:dyDescent="0.25">
      <c r="A4" s="23" t="s">
        <v>459</v>
      </c>
      <c r="B4" s="23" t="s">
        <v>460</v>
      </c>
      <c r="C4" s="84" t="s">
        <v>279</v>
      </c>
      <c r="D4" s="85" t="s">
        <v>312</v>
      </c>
      <c r="E4" s="84" t="s">
        <v>11</v>
      </c>
    </row>
    <row r="5" spans="1:5" x14ac:dyDescent="0.25">
      <c r="A5" s="108"/>
      <c r="B5" s="109" t="s">
        <v>461</v>
      </c>
      <c r="C5" s="80">
        <f>C6+C10+C14+C16</f>
        <v>32892266.620000001</v>
      </c>
      <c r="D5" s="80">
        <f>D6+D10+D14+D16</f>
        <v>17059810.940000001</v>
      </c>
      <c r="E5" s="80">
        <f>D5/C5*100</f>
        <v>51.865720100988291</v>
      </c>
    </row>
    <row r="6" spans="1:5" ht="31.5" x14ac:dyDescent="0.25">
      <c r="A6" s="110" t="s">
        <v>462</v>
      </c>
      <c r="B6" s="63" t="s">
        <v>463</v>
      </c>
      <c r="C6" s="81">
        <f>C8+C9</f>
        <v>13103336</v>
      </c>
      <c r="D6" s="81">
        <f>D8+D9</f>
        <v>9506224</v>
      </c>
      <c r="E6" s="80">
        <f t="shared" ref="E6:E20" si="0">D6/C6*100</f>
        <v>72.548120570212049</v>
      </c>
    </row>
    <row r="7" spans="1:5" x14ac:dyDescent="0.25">
      <c r="A7" s="111"/>
      <c r="B7" s="33" t="s">
        <v>464</v>
      </c>
      <c r="C7" s="82"/>
      <c r="D7" s="20"/>
      <c r="E7" s="80"/>
    </row>
    <row r="8" spans="1:5" ht="31.5" x14ac:dyDescent="0.25">
      <c r="A8" s="111">
        <v>1</v>
      </c>
      <c r="B8" s="33" t="s">
        <v>465</v>
      </c>
      <c r="C8" s="20">
        <v>12494000</v>
      </c>
      <c r="D8" s="20">
        <v>9100000</v>
      </c>
      <c r="E8" s="80">
        <f t="shared" si="0"/>
        <v>72.834960781174956</v>
      </c>
    </row>
    <row r="9" spans="1:5" ht="47.25" x14ac:dyDescent="0.25">
      <c r="A9" s="111">
        <v>2</v>
      </c>
      <c r="B9" s="33" t="s">
        <v>466</v>
      </c>
      <c r="C9" s="20">
        <v>609336</v>
      </c>
      <c r="D9" s="20">
        <v>406224</v>
      </c>
      <c r="E9" s="80">
        <f t="shared" si="0"/>
        <v>66.666666666666657</v>
      </c>
    </row>
    <row r="10" spans="1:5" ht="31.5" x14ac:dyDescent="0.25">
      <c r="A10" s="110" t="s">
        <v>467</v>
      </c>
      <c r="B10" s="63" t="s">
        <v>468</v>
      </c>
      <c r="C10" s="51">
        <f>C11+C12+C13</f>
        <v>10760263.24</v>
      </c>
      <c r="D10" s="51">
        <f>D11+D12+D13</f>
        <v>3682713.97</v>
      </c>
      <c r="E10" s="80">
        <f t="shared" si="0"/>
        <v>34.225128956975219</v>
      </c>
    </row>
    <row r="11" spans="1:5" ht="66" customHeight="1" x14ac:dyDescent="0.25">
      <c r="A11" s="111">
        <v>1</v>
      </c>
      <c r="B11" s="33" t="s">
        <v>469</v>
      </c>
      <c r="C11" s="52">
        <v>3682713.97</v>
      </c>
      <c r="D11" s="20">
        <v>3682713.97</v>
      </c>
      <c r="E11" s="80">
        <f t="shared" si="0"/>
        <v>100</v>
      </c>
    </row>
    <row r="12" spans="1:5" ht="63" x14ac:dyDescent="0.25">
      <c r="A12" s="111">
        <v>2</v>
      </c>
      <c r="B12" s="105" t="s">
        <v>470</v>
      </c>
      <c r="C12" s="52">
        <v>1300000</v>
      </c>
      <c r="D12" s="20"/>
      <c r="E12" s="80">
        <f t="shared" si="0"/>
        <v>0</v>
      </c>
    </row>
    <row r="13" spans="1:5" ht="47.25" customHeight="1" x14ac:dyDescent="0.25">
      <c r="A13" s="111">
        <v>3</v>
      </c>
      <c r="B13" s="105" t="s">
        <v>471</v>
      </c>
      <c r="C13" s="52">
        <v>5777549.2699999996</v>
      </c>
      <c r="D13" s="20"/>
      <c r="E13" s="80">
        <f t="shared" si="0"/>
        <v>0</v>
      </c>
    </row>
    <row r="14" spans="1:5" ht="31.5" x14ac:dyDescent="0.25">
      <c r="A14" s="110" t="s">
        <v>472</v>
      </c>
      <c r="B14" s="63" t="s">
        <v>473</v>
      </c>
      <c r="C14" s="81">
        <f>C15</f>
        <v>560602</v>
      </c>
      <c r="D14" s="81">
        <f>D15</f>
        <v>413044.95</v>
      </c>
      <c r="E14" s="80">
        <f t="shared" si="0"/>
        <v>73.678822052008371</v>
      </c>
    </row>
    <row r="15" spans="1:5" ht="47.25" x14ac:dyDescent="0.25">
      <c r="A15" s="111" t="s">
        <v>474</v>
      </c>
      <c r="B15" s="83" t="s">
        <v>475</v>
      </c>
      <c r="C15" s="82">
        <v>560602</v>
      </c>
      <c r="D15" s="20">
        <v>413044.95</v>
      </c>
      <c r="E15" s="80">
        <f t="shared" si="0"/>
        <v>73.678822052008371</v>
      </c>
    </row>
    <row r="16" spans="1:5" x14ac:dyDescent="0.25">
      <c r="A16" s="110" t="s">
        <v>476</v>
      </c>
      <c r="B16" s="63" t="s">
        <v>477</v>
      </c>
      <c r="C16" s="81">
        <f>C17+C20+C18+C19</f>
        <v>8468065.379999999</v>
      </c>
      <c r="D16" s="81">
        <f>D17+D20+D18+D19</f>
        <v>3457828.02</v>
      </c>
      <c r="E16" s="80">
        <f t="shared" si="0"/>
        <v>40.833742594462592</v>
      </c>
    </row>
    <row r="17" spans="1:5" ht="78.75" x14ac:dyDescent="0.25">
      <c r="A17" s="112">
        <v>1</v>
      </c>
      <c r="B17" s="105" t="s">
        <v>478</v>
      </c>
      <c r="C17" s="82">
        <v>1805850</v>
      </c>
      <c r="D17" s="20">
        <v>295612.64</v>
      </c>
      <c r="E17" s="80">
        <f t="shared" si="0"/>
        <v>16.369722845197554</v>
      </c>
    </row>
    <row r="18" spans="1:5" ht="78.75" x14ac:dyDescent="0.25">
      <c r="A18" s="112">
        <v>2</v>
      </c>
      <c r="B18" s="105" t="s">
        <v>479</v>
      </c>
      <c r="C18" s="82">
        <v>700000</v>
      </c>
      <c r="D18" s="20"/>
      <c r="E18" s="80">
        <f t="shared" si="0"/>
        <v>0</v>
      </c>
    </row>
    <row r="19" spans="1:5" ht="78.75" x14ac:dyDescent="0.25">
      <c r="A19" s="112">
        <v>3</v>
      </c>
      <c r="B19" s="105" t="s">
        <v>480</v>
      </c>
      <c r="C19" s="82">
        <v>2800000</v>
      </c>
      <c r="D19" s="20"/>
      <c r="E19" s="80">
        <f t="shared" si="0"/>
        <v>0</v>
      </c>
    </row>
    <row r="20" spans="1:5" ht="78.75" x14ac:dyDescent="0.25">
      <c r="A20" s="112">
        <v>4</v>
      </c>
      <c r="B20" s="106" t="s">
        <v>481</v>
      </c>
      <c r="C20" s="108">
        <v>3162215.38</v>
      </c>
      <c r="D20" s="108">
        <v>3162215.38</v>
      </c>
      <c r="E20" s="80">
        <f t="shared" si="0"/>
        <v>100</v>
      </c>
    </row>
  </sheetData>
  <mergeCells count="2">
    <mergeCell ref="C1:E1"/>
    <mergeCell ref="A2:E2"/>
  </mergeCells>
  <pageMargins left="0.59055118110236227" right="0.39370078740157483" top="0.39370078740157483" bottom="0.39370078740157483" header="0" footer="0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5"/>
  <sheetViews>
    <sheetView zoomScaleNormal="100" workbookViewId="0">
      <selection activeCell="D217" sqref="D217"/>
    </sheetView>
  </sheetViews>
  <sheetFormatPr defaultRowHeight="15.75" x14ac:dyDescent="0.25"/>
  <cols>
    <col min="1" max="1" width="57.140625" style="94" customWidth="1"/>
    <col min="2" max="2" width="9.140625" style="94" customWidth="1"/>
    <col min="3" max="3" width="9.140625" style="94"/>
    <col min="4" max="4" width="17.28515625" style="94" customWidth="1"/>
    <col min="5" max="5" width="11.85546875" style="94" customWidth="1"/>
    <col min="6" max="6" width="18.140625" style="94" customWidth="1"/>
    <col min="7" max="7" width="16.7109375" style="94" customWidth="1"/>
    <col min="8" max="8" width="16" style="94" customWidth="1"/>
    <col min="9" max="16384" width="9.140625" style="94"/>
  </cols>
  <sheetData>
    <row r="1" spans="1:7" ht="50.25" customHeight="1" x14ac:dyDescent="0.25">
      <c r="D1" s="22"/>
      <c r="E1" s="128" t="s">
        <v>502</v>
      </c>
      <c r="F1" s="128"/>
      <c r="G1" s="128"/>
    </row>
    <row r="2" spans="1:7" ht="9.75" customHeight="1" x14ac:dyDescent="0.25">
      <c r="D2" s="89"/>
      <c r="E2" s="89"/>
      <c r="F2" s="89"/>
    </row>
    <row r="3" spans="1:7" ht="30" customHeight="1" x14ac:dyDescent="0.25">
      <c r="A3" s="135" t="s">
        <v>503</v>
      </c>
      <c r="B3" s="135"/>
      <c r="C3" s="135"/>
      <c r="D3" s="135"/>
      <c r="E3" s="135"/>
      <c r="F3" s="135"/>
      <c r="G3" s="135"/>
    </row>
    <row r="4" spans="1:7" x14ac:dyDescent="0.25">
      <c r="G4" s="95" t="s">
        <v>52</v>
      </c>
    </row>
    <row r="5" spans="1:7" ht="66" customHeight="1" x14ac:dyDescent="0.25">
      <c r="A5" s="73" t="s">
        <v>53</v>
      </c>
      <c r="B5" s="73" t="s">
        <v>448</v>
      </c>
      <c r="C5" s="73" t="s">
        <v>58</v>
      </c>
      <c r="D5" s="73" t="s">
        <v>56</v>
      </c>
      <c r="E5" s="73" t="s">
        <v>57</v>
      </c>
      <c r="F5" s="57" t="s">
        <v>458</v>
      </c>
      <c r="G5" s="57" t="s">
        <v>499</v>
      </c>
    </row>
    <row r="6" spans="1:7" x14ac:dyDescent="0.25">
      <c r="A6" s="73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</row>
    <row r="7" spans="1:7" x14ac:dyDescent="0.25">
      <c r="A7" s="74" t="s">
        <v>59</v>
      </c>
      <c r="B7" s="1"/>
      <c r="C7" s="1"/>
      <c r="D7" s="1"/>
      <c r="E7" s="1"/>
      <c r="F7" s="2">
        <f>F8</f>
        <v>92422795.38000001</v>
      </c>
      <c r="G7" s="2">
        <f>G8</f>
        <v>55128957.420000002</v>
      </c>
    </row>
    <row r="8" spans="1:7" x14ac:dyDescent="0.25">
      <c r="A8" s="3" t="s">
        <v>449</v>
      </c>
      <c r="B8" s="4" t="s">
        <v>1</v>
      </c>
      <c r="C8" s="4"/>
      <c r="D8" s="4"/>
      <c r="E8" s="4"/>
      <c r="F8" s="2">
        <f>F9+F59+F68+F91+F122+F151+F164+F191+F219+F226</f>
        <v>92422795.38000001</v>
      </c>
      <c r="G8" s="2">
        <f>G9+G59+G68+G91+G122+G151+G164+G191+G219+G226</f>
        <v>55128957.420000002</v>
      </c>
    </row>
    <row r="9" spans="1:7" x14ac:dyDescent="0.25">
      <c r="A9" s="5" t="s">
        <v>60</v>
      </c>
      <c r="B9" s="6" t="s">
        <v>1</v>
      </c>
      <c r="C9" s="6" t="s">
        <v>61</v>
      </c>
      <c r="D9" s="4"/>
      <c r="E9" s="4"/>
      <c r="F9" s="2">
        <f>F10+F17+F31+F36+F27</f>
        <v>26388976.789999999</v>
      </c>
      <c r="G9" s="2">
        <f>G10+G17+G31+G36+G27</f>
        <v>18051281.530000001</v>
      </c>
    </row>
    <row r="10" spans="1:7" ht="63" x14ac:dyDescent="0.25">
      <c r="A10" s="5" t="s">
        <v>12</v>
      </c>
      <c r="B10" s="6" t="s">
        <v>1</v>
      </c>
      <c r="C10" s="6" t="s">
        <v>62</v>
      </c>
      <c r="D10" s="6"/>
      <c r="E10" s="6"/>
      <c r="F10" s="2">
        <f>F11</f>
        <v>313632</v>
      </c>
      <c r="G10" s="2">
        <f>G11</f>
        <v>90523.4</v>
      </c>
    </row>
    <row r="11" spans="1:7" ht="47.25" x14ac:dyDescent="0.25">
      <c r="A11" s="3" t="s">
        <v>63</v>
      </c>
      <c r="B11" s="4" t="s">
        <v>1</v>
      </c>
      <c r="C11" s="4" t="s">
        <v>62</v>
      </c>
      <c r="D11" s="4" t="s">
        <v>64</v>
      </c>
      <c r="E11" s="4"/>
      <c r="F11" s="7">
        <f>F12</f>
        <v>313632</v>
      </c>
      <c r="G11" s="7">
        <f>G12</f>
        <v>90523.4</v>
      </c>
    </row>
    <row r="12" spans="1:7" x14ac:dyDescent="0.25">
      <c r="A12" s="5" t="s">
        <v>13</v>
      </c>
      <c r="B12" s="4" t="s">
        <v>1</v>
      </c>
      <c r="C12" s="4" t="s">
        <v>62</v>
      </c>
      <c r="D12" s="4" t="s">
        <v>65</v>
      </c>
      <c r="E12" s="4"/>
      <c r="F12" s="7">
        <f>F13+F15</f>
        <v>313632</v>
      </c>
      <c r="G12" s="7">
        <f>G13+G15</f>
        <v>90523.4</v>
      </c>
    </row>
    <row r="13" spans="1:7" ht="78.75" x14ac:dyDescent="0.25">
      <c r="A13" s="3" t="s">
        <v>66</v>
      </c>
      <c r="B13" s="4" t="s">
        <v>1</v>
      </c>
      <c r="C13" s="4" t="s">
        <v>62</v>
      </c>
      <c r="D13" s="4" t="s">
        <v>65</v>
      </c>
      <c r="E13" s="4" t="s">
        <v>67</v>
      </c>
      <c r="F13" s="7">
        <f>F14</f>
        <v>291632</v>
      </c>
      <c r="G13" s="7">
        <f>G14</f>
        <v>73823.399999999994</v>
      </c>
    </row>
    <row r="14" spans="1:7" ht="31.5" x14ac:dyDescent="0.25">
      <c r="A14" s="3" t="s">
        <v>68</v>
      </c>
      <c r="B14" s="4" t="s">
        <v>1</v>
      </c>
      <c r="C14" s="4" t="s">
        <v>62</v>
      </c>
      <c r="D14" s="4" t="s">
        <v>65</v>
      </c>
      <c r="E14" s="4" t="s">
        <v>69</v>
      </c>
      <c r="F14" s="7">
        <f>75600+193200+22832</f>
        <v>291632</v>
      </c>
      <c r="G14" s="7">
        <v>73823.399999999994</v>
      </c>
    </row>
    <row r="15" spans="1:7" ht="31.5" x14ac:dyDescent="0.25">
      <c r="A15" s="3" t="s">
        <v>70</v>
      </c>
      <c r="B15" s="4" t="s">
        <v>1</v>
      </c>
      <c r="C15" s="4" t="s">
        <v>62</v>
      </c>
      <c r="D15" s="4" t="s">
        <v>65</v>
      </c>
      <c r="E15" s="4" t="s">
        <v>71</v>
      </c>
      <c r="F15" s="7">
        <f>F16</f>
        <v>22000</v>
      </c>
      <c r="G15" s="7">
        <f>G16</f>
        <v>16700</v>
      </c>
    </row>
    <row r="16" spans="1:7" ht="31.5" x14ac:dyDescent="0.25">
      <c r="A16" s="3" t="s">
        <v>72</v>
      </c>
      <c r="B16" s="4" t="s">
        <v>1</v>
      </c>
      <c r="C16" s="4" t="s">
        <v>62</v>
      </c>
      <c r="D16" s="4" t="s">
        <v>65</v>
      </c>
      <c r="E16" s="4" t="s">
        <v>73</v>
      </c>
      <c r="F16" s="7">
        <v>22000</v>
      </c>
      <c r="G16" s="7">
        <v>16700</v>
      </c>
    </row>
    <row r="17" spans="1:7" ht="63" x14ac:dyDescent="0.25">
      <c r="A17" s="5" t="s">
        <v>14</v>
      </c>
      <c r="B17" s="6" t="s">
        <v>1</v>
      </c>
      <c r="C17" s="6" t="s">
        <v>74</v>
      </c>
      <c r="D17" s="75"/>
      <c r="E17" s="6"/>
      <c r="F17" s="2">
        <f>F18</f>
        <v>18250976.23</v>
      </c>
      <c r="G17" s="2">
        <f>G18</f>
        <v>13306002.209999999</v>
      </c>
    </row>
    <row r="18" spans="1:7" ht="47.25" x14ac:dyDescent="0.25">
      <c r="A18" s="3" t="s">
        <v>63</v>
      </c>
      <c r="B18" s="4" t="s">
        <v>1</v>
      </c>
      <c r="C18" s="4" t="s">
        <v>74</v>
      </c>
      <c r="D18" s="4" t="s">
        <v>64</v>
      </c>
      <c r="E18" s="4"/>
      <c r="F18" s="7">
        <f>F19+F24</f>
        <v>18250976.23</v>
      </c>
      <c r="G18" s="7">
        <f>G19+G24</f>
        <v>13306002.209999999</v>
      </c>
    </row>
    <row r="19" spans="1:7" x14ac:dyDescent="0.25">
      <c r="A19" s="3" t="s">
        <v>13</v>
      </c>
      <c r="B19" s="4" t="s">
        <v>1</v>
      </c>
      <c r="C19" s="4" t="s">
        <v>75</v>
      </c>
      <c r="D19" s="4" t="s">
        <v>76</v>
      </c>
      <c r="E19" s="4"/>
      <c r="F19" s="7">
        <f>F20+F22</f>
        <v>17101017.949999999</v>
      </c>
      <c r="G19" s="7">
        <f>G20+G22</f>
        <v>12423253.369999999</v>
      </c>
    </row>
    <row r="20" spans="1:7" ht="78.75" x14ac:dyDescent="0.25">
      <c r="A20" s="3" t="s">
        <v>66</v>
      </c>
      <c r="B20" s="4" t="s">
        <v>1</v>
      </c>
      <c r="C20" s="4" t="s">
        <v>75</v>
      </c>
      <c r="D20" s="4" t="s">
        <v>76</v>
      </c>
      <c r="E20" s="4" t="s">
        <v>67</v>
      </c>
      <c r="F20" s="7">
        <f>F21</f>
        <v>14951651.75</v>
      </c>
      <c r="G20" s="7">
        <f>G21</f>
        <v>11005589.279999999</v>
      </c>
    </row>
    <row r="21" spans="1:7" ht="31.5" x14ac:dyDescent="0.25">
      <c r="A21" s="3" t="s">
        <v>68</v>
      </c>
      <c r="B21" s="4" t="s">
        <v>1</v>
      </c>
      <c r="C21" s="4" t="s">
        <v>75</v>
      </c>
      <c r="D21" s="4" t="s">
        <v>76</v>
      </c>
      <c r="E21" s="4" t="s">
        <v>69</v>
      </c>
      <c r="F21" s="7">
        <v>14951651.75</v>
      </c>
      <c r="G21" s="7">
        <v>11005589.279999999</v>
      </c>
    </row>
    <row r="22" spans="1:7" ht="31.5" x14ac:dyDescent="0.25">
      <c r="A22" s="3" t="s">
        <v>70</v>
      </c>
      <c r="B22" s="4" t="s">
        <v>1</v>
      </c>
      <c r="C22" s="4" t="s">
        <v>75</v>
      </c>
      <c r="D22" s="4" t="s">
        <v>76</v>
      </c>
      <c r="E22" s="4" t="s">
        <v>71</v>
      </c>
      <c r="F22" s="7">
        <f>F23</f>
        <v>2149366.2000000002</v>
      </c>
      <c r="G22" s="7">
        <f>G23</f>
        <v>1417664.09</v>
      </c>
    </row>
    <row r="23" spans="1:7" ht="31.5" x14ac:dyDescent="0.25">
      <c r="A23" s="3" t="s">
        <v>72</v>
      </c>
      <c r="B23" s="4" t="s">
        <v>1</v>
      </c>
      <c r="C23" s="4" t="s">
        <v>75</v>
      </c>
      <c r="D23" s="4" t="s">
        <v>76</v>
      </c>
      <c r="E23" s="4" t="s">
        <v>73</v>
      </c>
      <c r="F23" s="7">
        <v>2149366.2000000002</v>
      </c>
      <c r="G23" s="7">
        <v>1417664.09</v>
      </c>
    </row>
    <row r="24" spans="1:7" ht="47.25" x14ac:dyDescent="0.25">
      <c r="A24" s="3" t="s">
        <v>48</v>
      </c>
      <c r="B24" s="4" t="s">
        <v>1</v>
      </c>
      <c r="C24" s="4" t="s">
        <v>75</v>
      </c>
      <c r="D24" s="4" t="s">
        <v>77</v>
      </c>
      <c r="E24" s="4"/>
      <c r="F24" s="7">
        <f>F25</f>
        <v>1149958.28</v>
      </c>
      <c r="G24" s="7">
        <f>G25</f>
        <v>882748.84</v>
      </c>
    </row>
    <row r="25" spans="1:7" ht="78.75" x14ac:dyDescent="0.25">
      <c r="A25" s="3" t="s">
        <v>66</v>
      </c>
      <c r="B25" s="4" t="s">
        <v>1</v>
      </c>
      <c r="C25" s="4" t="s">
        <v>75</v>
      </c>
      <c r="D25" s="4" t="s">
        <v>77</v>
      </c>
      <c r="E25" s="4" t="s">
        <v>67</v>
      </c>
      <c r="F25" s="7">
        <f>F26</f>
        <v>1149958.28</v>
      </c>
      <c r="G25" s="7">
        <f>G26</f>
        <v>882748.84</v>
      </c>
    </row>
    <row r="26" spans="1:7" ht="31.5" x14ac:dyDescent="0.25">
      <c r="A26" s="3" t="s">
        <v>68</v>
      </c>
      <c r="B26" s="4" t="s">
        <v>1</v>
      </c>
      <c r="C26" s="4" t="s">
        <v>75</v>
      </c>
      <c r="D26" s="4" t="s">
        <v>77</v>
      </c>
      <c r="E26" s="4" t="s">
        <v>69</v>
      </c>
      <c r="F26" s="7">
        <v>1149958.28</v>
      </c>
      <c r="G26" s="7">
        <v>882748.84</v>
      </c>
    </row>
    <row r="27" spans="1:7" x14ac:dyDescent="0.25">
      <c r="A27" s="5" t="s">
        <v>455</v>
      </c>
      <c r="B27" s="6" t="s">
        <v>1</v>
      </c>
      <c r="C27" s="6" t="s">
        <v>454</v>
      </c>
      <c r="D27" s="6"/>
      <c r="E27" s="6"/>
      <c r="F27" s="2">
        <f t="shared" ref="F27:G29" si="0">F28</f>
        <v>78850</v>
      </c>
      <c r="G27" s="2">
        <f t="shared" si="0"/>
        <v>77950</v>
      </c>
    </row>
    <row r="28" spans="1:7" ht="31.5" x14ac:dyDescent="0.25">
      <c r="A28" s="3" t="s">
        <v>456</v>
      </c>
      <c r="B28" s="4" t="s">
        <v>1</v>
      </c>
      <c r="C28" s="4" t="s">
        <v>454</v>
      </c>
      <c r="D28" s="4" t="s">
        <v>453</v>
      </c>
      <c r="E28" s="4"/>
      <c r="F28" s="7">
        <f t="shared" si="0"/>
        <v>78850</v>
      </c>
      <c r="G28" s="7">
        <f t="shared" si="0"/>
        <v>77950</v>
      </c>
    </row>
    <row r="29" spans="1:7" ht="31.5" x14ac:dyDescent="0.25">
      <c r="A29" s="3" t="s">
        <v>70</v>
      </c>
      <c r="B29" s="4" t="s">
        <v>1</v>
      </c>
      <c r="C29" s="4" t="s">
        <v>454</v>
      </c>
      <c r="D29" s="4" t="s">
        <v>453</v>
      </c>
      <c r="E29" s="4" t="s">
        <v>71</v>
      </c>
      <c r="F29" s="7">
        <f t="shared" si="0"/>
        <v>78850</v>
      </c>
      <c r="G29" s="7">
        <f t="shared" si="0"/>
        <v>77950</v>
      </c>
    </row>
    <row r="30" spans="1:7" ht="31.5" x14ac:dyDescent="0.25">
      <c r="A30" s="3" t="s">
        <v>72</v>
      </c>
      <c r="B30" s="4" t="s">
        <v>1</v>
      </c>
      <c r="C30" s="4" t="s">
        <v>454</v>
      </c>
      <c r="D30" s="4" t="s">
        <v>453</v>
      </c>
      <c r="E30" s="4" t="s">
        <v>73</v>
      </c>
      <c r="F30" s="7">
        <v>78850</v>
      </c>
      <c r="G30" s="7">
        <v>77950</v>
      </c>
    </row>
    <row r="31" spans="1:7" x14ac:dyDescent="0.25">
      <c r="A31" s="5" t="s">
        <v>15</v>
      </c>
      <c r="B31" s="6" t="s">
        <v>1</v>
      </c>
      <c r="C31" s="6" t="s">
        <v>78</v>
      </c>
      <c r="D31" s="6"/>
      <c r="E31" s="6"/>
      <c r="F31" s="2">
        <f t="shared" ref="F31:G34" si="1">F32</f>
        <v>10000</v>
      </c>
      <c r="G31" s="2">
        <f t="shared" si="1"/>
        <v>0</v>
      </c>
    </row>
    <row r="32" spans="1:7" ht="47.25" x14ac:dyDescent="0.25">
      <c r="A32" s="3" t="s">
        <v>79</v>
      </c>
      <c r="B32" s="4" t="s">
        <v>1</v>
      </c>
      <c r="C32" s="4" t="s">
        <v>78</v>
      </c>
      <c r="D32" s="4" t="s">
        <v>80</v>
      </c>
      <c r="E32" s="4"/>
      <c r="F32" s="7">
        <f t="shared" si="1"/>
        <v>10000</v>
      </c>
      <c r="G32" s="7">
        <f t="shared" si="1"/>
        <v>0</v>
      </c>
    </row>
    <row r="33" spans="1:7" x14ac:dyDescent="0.25">
      <c r="A33" s="3" t="s">
        <v>81</v>
      </c>
      <c r="B33" s="4" t="s">
        <v>1</v>
      </c>
      <c r="C33" s="4" t="s">
        <v>78</v>
      </c>
      <c r="D33" s="4" t="s">
        <v>82</v>
      </c>
      <c r="E33" s="4"/>
      <c r="F33" s="7">
        <f t="shared" si="1"/>
        <v>10000</v>
      </c>
      <c r="G33" s="7">
        <f t="shared" si="1"/>
        <v>0</v>
      </c>
    </row>
    <row r="34" spans="1:7" x14ac:dyDescent="0.25">
      <c r="A34" s="3" t="s">
        <v>83</v>
      </c>
      <c r="B34" s="4" t="s">
        <v>1</v>
      </c>
      <c r="C34" s="4" t="s">
        <v>78</v>
      </c>
      <c r="D34" s="4" t="s">
        <v>82</v>
      </c>
      <c r="E34" s="4" t="s">
        <v>84</v>
      </c>
      <c r="F34" s="7">
        <f t="shared" si="1"/>
        <v>10000</v>
      </c>
      <c r="G34" s="7">
        <f t="shared" si="1"/>
        <v>0</v>
      </c>
    </row>
    <row r="35" spans="1:7" x14ac:dyDescent="0.25">
      <c r="A35" s="3" t="s">
        <v>85</v>
      </c>
      <c r="B35" s="4" t="s">
        <v>1</v>
      </c>
      <c r="C35" s="4" t="s">
        <v>78</v>
      </c>
      <c r="D35" s="4" t="s">
        <v>82</v>
      </c>
      <c r="E35" s="4" t="s">
        <v>3</v>
      </c>
      <c r="F35" s="7">
        <v>10000</v>
      </c>
      <c r="G35" s="7"/>
    </row>
    <row r="36" spans="1:7" x14ac:dyDescent="0.25">
      <c r="A36" s="5" t="s">
        <v>16</v>
      </c>
      <c r="B36" s="6" t="s">
        <v>1</v>
      </c>
      <c r="C36" s="6" t="s">
        <v>86</v>
      </c>
      <c r="D36" s="8"/>
      <c r="E36" s="4"/>
      <c r="F36" s="2">
        <f>F38+F48+F56</f>
        <v>7735518.5600000005</v>
      </c>
      <c r="G36" s="2">
        <f>G38+G48+G56</f>
        <v>4576805.92</v>
      </c>
    </row>
    <row r="37" spans="1:7" ht="47.25" x14ac:dyDescent="0.25">
      <c r="A37" s="3" t="s">
        <v>63</v>
      </c>
      <c r="B37" s="4" t="s">
        <v>1</v>
      </c>
      <c r="C37" s="4" t="s">
        <v>86</v>
      </c>
      <c r="D37" s="4" t="s">
        <v>64</v>
      </c>
      <c r="E37" s="4"/>
      <c r="F37" s="7">
        <f>F38</f>
        <v>1871651.56</v>
      </c>
      <c r="G37" s="7">
        <f>G38</f>
        <v>494550.42000000004</v>
      </c>
    </row>
    <row r="38" spans="1:7" x14ac:dyDescent="0.25">
      <c r="A38" s="3" t="s">
        <v>18</v>
      </c>
      <c r="B38" s="4" t="s">
        <v>1</v>
      </c>
      <c r="C38" s="4" t="s">
        <v>86</v>
      </c>
      <c r="D38" s="4" t="s">
        <v>87</v>
      </c>
      <c r="E38" s="4"/>
      <c r="F38" s="7">
        <f>F41+F43+F39+F45</f>
        <v>1871651.56</v>
      </c>
      <c r="G38" s="7">
        <f>G41+G43+G39+G45</f>
        <v>494550.42000000004</v>
      </c>
    </row>
    <row r="39" spans="1:7" x14ac:dyDescent="0.25">
      <c r="A39" s="3" t="s">
        <v>88</v>
      </c>
      <c r="B39" s="4" t="s">
        <v>1</v>
      </c>
      <c r="C39" s="4" t="s">
        <v>86</v>
      </c>
      <c r="D39" s="4" t="s">
        <v>87</v>
      </c>
      <c r="E39" s="4" t="s">
        <v>67</v>
      </c>
      <c r="F39" s="7">
        <f>F40</f>
        <v>165786</v>
      </c>
      <c r="G39" s="7">
        <f>G40</f>
        <v>118336.16</v>
      </c>
    </row>
    <row r="40" spans="1:7" ht="31.5" x14ac:dyDescent="0.25">
      <c r="A40" s="3" t="s">
        <v>68</v>
      </c>
      <c r="B40" s="4" t="s">
        <v>1</v>
      </c>
      <c r="C40" s="4" t="s">
        <v>86</v>
      </c>
      <c r="D40" s="4" t="s">
        <v>87</v>
      </c>
      <c r="E40" s="4" t="s">
        <v>69</v>
      </c>
      <c r="F40" s="7">
        <f>127332+38454</f>
        <v>165786</v>
      </c>
      <c r="G40" s="7">
        <v>118336.16</v>
      </c>
    </row>
    <row r="41" spans="1:7" ht="31.5" x14ac:dyDescent="0.25">
      <c r="A41" s="3" t="s">
        <v>70</v>
      </c>
      <c r="B41" s="4" t="s">
        <v>1</v>
      </c>
      <c r="C41" s="4" t="s">
        <v>86</v>
      </c>
      <c r="D41" s="4" t="s">
        <v>87</v>
      </c>
      <c r="E41" s="4" t="s">
        <v>71</v>
      </c>
      <c r="F41" s="7">
        <f>F42</f>
        <v>875282.14</v>
      </c>
      <c r="G41" s="7">
        <f>G42</f>
        <v>301166.26</v>
      </c>
    </row>
    <row r="42" spans="1:7" ht="31.5" x14ac:dyDescent="0.25">
      <c r="A42" s="3" t="s">
        <v>72</v>
      </c>
      <c r="B42" s="4" t="s">
        <v>1</v>
      </c>
      <c r="C42" s="4" t="s">
        <v>86</v>
      </c>
      <c r="D42" s="4" t="s">
        <v>87</v>
      </c>
      <c r="E42" s="4" t="s">
        <v>73</v>
      </c>
      <c r="F42" s="7">
        <v>875282.14</v>
      </c>
      <c r="G42" s="7">
        <v>301166.26</v>
      </c>
    </row>
    <row r="43" spans="1:7" x14ac:dyDescent="0.25">
      <c r="A43" s="3" t="s">
        <v>89</v>
      </c>
      <c r="B43" s="4" t="s">
        <v>1</v>
      </c>
      <c r="C43" s="4" t="s">
        <v>86</v>
      </c>
      <c r="D43" s="4" t="s">
        <v>87</v>
      </c>
      <c r="E43" s="4" t="s">
        <v>90</v>
      </c>
      <c r="F43" s="7">
        <f>F44</f>
        <v>60000</v>
      </c>
      <c r="G43" s="7">
        <f>G44</f>
        <v>28500</v>
      </c>
    </row>
    <row r="44" spans="1:7" x14ac:dyDescent="0.25">
      <c r="A44" s="3" t="s">
        <v>91</v>
      </c>
      <c r="B44" s="4" t="s">
        <v>1</v>
      </c>
      <c r="C44" s="4" t="s">
        <v>86</v>
      </c>
      <c r="D44" s="4" t="s">
        <v>87</v>
      </c>
      <c r="E44" s="4" t="s">
        <v>4</v>
      </c>
      <c r="F44" s="7">
        <v>60000</v>
      </c>
      <c r="G44" s="7">
        <v>28500</v>
      </c>
    </row>
    <row r="45" spans="1:7" x14ac:dyDescent="0.25">
      <c r="A45" s="3" t="s">
        <v>83</v>
      </c>
      <c r="B45" s="4" t="s">
        <v>1</v>
      </c>
      <c r="C45" s="4" t="s">
        <v>86</v>
      </c>
      <c r="D45" s="4" t="s">
        <v>87</v>
      </c>
      <c r="E45" s="4" t="s">
        <v>84</v>
      </c>
      <c r="F45" s="7">
        <f>F47+F46</f>
        <v>770583.42</v>
      </c>
      <c r="G45" s="7">
        <f>G47+G46</f>
        <v>46548</v>
      </c>
    </row>
    <row r="46" spans="1:7" x14ac:dyDescent="0.25">
      <c r="A46" s="3" t="s">
        <v>500</v>
      </c>
      <c r="B46" s="4" t="s">
        <v>1</v>
      </c>
      <c r="C46" s="4" t="s">
        <v>86</v>
      </c>
      <c r="D46" s="4" t="s">
        <v>87</v>
      </c>
      <c r="E46" s="4" t="s">
        <v>501</v>
      </c>
      <c r="F46" s="7">
        <v>724035.42</v>
      </c>
      <c r="G46" s="7"/>
    </row>
    <row r="47" spans="1:7" x14ac:dyDescent="0.25">
      <c r="A47" s="3" t="s">
        <v>92</v>
      </c>
      <c r="B47" s="4" t="s">
        <v>1</v>
      </c>
      <c r="C47" s="4" t="s">
        <v>86</v>
      </c>
      <c r="D47" s="4" t="s">
        <v>87</v>
      </c>
      <c r="E47" s="4" t="s">
        <v>93</v>
      </c>
      <c r="F47" s="7">
        <v>46548</v>
      </c>
      <c r="G47" s="7">
        <v>46548</v>
      </c>
    </row>
    <row r="48" spans="1:7" ht="31.5" x14ac:dyDescent="0.25">
      <c r="A48" s="3" t="s">
        <v>94</v>
      </c>
      <c r="B48" s="4" t="s">
        <v>1</v>
      </c>
      <c r="C48" s="4" t="s">
        <v>86</v>
      </c>
      <c r="D48" s="4" t="s">
        <v>95</v>
      </c>
      <c r="E48" s="4"/>
      <c r="F48" s="7">
        <f>F49</f>
        <v>5254531</v>
      </c>
      <c r="G48" s="7">
        <f>G49</f>
        <v>3676031.5</v>
      </c>
    </row>
    <row r="49" spans="1:7" ht="63" x14ac:dyDescent="0.25">
      <c r="A49" s="3" t="s">
        <v>96</v>
      </c>
      <c r="B49" s="4" t="s">
        <v>1</v>
      </c>
      <c r="C49" s="4" t="s">
        <v>86</v>
      </c>
      <c r="D49" s="4" t="s">
        <v>97</v>
      </c>
      <c r="E49" s="4"/>
      <c r="F49" s="7">
        <f>F50</f>
        <v>5254531</v>
      </c>
      <c r="G49" s="7">
        <f>G50</f>
        <v>3676031.5</v>
      </c>
    </row>
    <row r="50" spans="1:7" ht="47.25" x14ac:dyDescent="0.25">
      <c r="A50" s="3" t="s">
        <v>17</v>
      </c>
      <c r="B50" s="4" t="s">
        <v>1</v>
      </c>
      <c r="C50" s="4" t="s">
        <v>86</v>
      </c>
      <c r="D50" s="4" t="s">
        <v>98</v>
      </c>
      <c r="E50" s="4"/>
      <c r="F50" s="7">
        <f>F51+F54</f>
        <v>5254531</v>
      </c>
      <c r="G50" s="7">
        <f>G51+G54</f>
        <v>3676031.5</v>
      </c>
    </row>
    <row r="51" spans="1:7" ht="78.75" x14ac:dyDescent="0.25">
      <c r="A51" s="3" t="s">
        <v>66</v>
      </c>
      <c r="B51" s="4" t="s">
        <v>1</v>
      </c>
      <c r="C51" s="4" t="s">
        <v>86</v>
      </c>
      <c r="D51" s="4" t="s">
        <v>98</v>
      </c>
      <c r="E51" s="4" t="s">
        <v>67</v>
      </c>
      <c r="F51" s="7">
        <f>F53+F52</f>
        <v>5204531</v>
      </c>
      <c r="G51" s="7">
        <f>G53+G52</f>
        <v>3676031.5</v>
      </c>
    </row>
    <row r="52" spans="1:7" x14ac:dyDescent="0.25">
      <c r="A52" s="3" t="s">
        <v>88</v>
      </c>
      <c r="B52" s="4" t="s">
        <v>1</v>
      </c>
      <c r="C52" s="4" t="s">
        <v>86</v>
      </c>
      <c r="D52" s="4" t="s">
        <v>98</v>
      </c>
      <c r="E52" s="4" t="s">
        <v>99</v>
      </c>
      <c r="F52" s="7">
        <v>70000</v>
      </c>
      <c r="G52" s="7">
        <v>0</v>
      </c>
    </row>
    <row r="53" spans="1:7" ht="31.5" x14ac:dyDescent="0.25">
      <c r="A53" s="9" t="s">
        <v>100</v>
      </c>
      <c r="B53" s="4" t="s">
        <v>1</v>
      </c>
      <c r="C53" s="4" t="s">
        <v>86</v>
      </c>
      <c r="D53" s="4" t="s">
        <v>98</v>
      </c>
      <c r="E53" s="4" t="s">
        <v>69</v>
      </c>
      <c r="F53" s="7">
        <f>3943572+1190959</f>
        <v>5134531</v>
      </c>
      <c r="G53" s="7">
        <v>3676031.5</v>
      </c>
    </row>
    <row r="54" spans="1:7" ht="31.5" x14ac:dyDescent="0.25">
      <c r="A54" s="3" t="s">
        <v>70</v>
      </c>
      <c r="B54" s="4" t="s">
        <v>1</v>
      </c>
      <c r="C54" s="4" t="s">
        <v>86</v>
      </c>
      <c r="D54" s="4" t="s">
        <v>98</v>
      </c>
      <c r="E54" s="4" t="s">
        <v>71</v>
      </c>
      <c r="F54" s="7">
        <f>F55</f>
        <v>50000</v>
      </c>
      <c r="G54" s="7">
        <f>G55</f>
        <v>0</v>
      </c>
    </row>
    <row r="55" spans="1:7" ht="31.5" x14ac:dyDescent="0.25">
      <c r="A55" s="3" t="s">
        <v>72</v>
      </c>
      <c r="B55" s="4" t="s">
        <v>1</v>
      </c>
      <c r="C55" s="4" t="s">
        <v>86</v>
      </c>
      <c r="D55" s="4" t="s">
        <v>98</v>
      </c>
      <c r="E55" s="4" t="s">
        <v>73</v>
      </c>
      <c r="F55" s="7">
        <v>50000</v>
      </c>
      <c r="G55" s="7"/>
    </row>
    <row r="56" spans="1:7" ht="47.25" x14ac:dyDescent="0.25">
      <c r="A56" s="3" t="s">
        <v>273</v>
      </c>
      <c r="B56" s="4" t="s">
        <v>1</v>
      </c>
      <c r="C56" s="4" t="s">
        <v>86</v>
      </c>
      <c r="D56" s="4" t="s">
        <v>274</v>
      </c>
      <c r="E56" s="4"/>
      <c r="F56" s="7">
        <f>F57</f>
        <v>609336</v>
      </c>
      <c r="G56" s="7">
        <f>G57</f>
        <v>406224</v>
      </c>
    </row>
    <row r="57" spans="1:7" x14ac:dyDescent="0.25">
      <c r="A57" s="3" t="s">
        <v>88</v>
      </c>
      <c r="B57" s="4" t="s">
        <v>1</v>
      </c>
      <c r="C57" s="4" t="s">
        <v>86</v>
      </c>
      <c r="D57" s="4" t="s">
        <v>274</v>
      </c>
      <c r="E57" s="4" t="s">
        <v>67</v>
      </c>
      <c r="F57" s="7">
        <f>F58</f>
        <v>609336</v>
      </c>
      <c r="G57" s="7">
        <f>G58</f>
        <v>406224</v>
      </c>
    </row>
    <row r="58" spans="1:7" ht="31.5" x14ac:dyDescent="0.25">
      <c r="A58" s="3" t="s">
        <v>68</v>
      </c>
      <c r="B58" s="4" t="s">
        <v>1</v>
      </c>
      <c r="C58" s="4" t="s">
        <v>86</v>
      </c>
      <c r="D58" s="4" t="s">
        <v>274</v>
      </c>
      <c r="E58" s="4" t="s">
        <v>69</v>
      </c>
      <c r="F58" s="7">
        <v>609336</v>
      </c>
      <c r="G58" s="7">
        <v>406224</v>
      </c>
    </row>
    <row r="59" spans="1:7" x14ac:dyDescent="0.25">
      <c r="A59" s="5" t="s">
        <v>101</v>
      </c>
      <c r="B59" s="6" t="s">
        <v>1</v>
      </c>
      <c r="C59" s="6" t="s">
        <v>102</v>
      </c>
      <c r="D59" s="4"/>
      <c r="E59" s="6"/>
      <c r="F59" s="2">
        <f t="shared" ref="F59:G62" si="2">F60</f>
        <v>560602</v>
      </c>
      <c r="G59" s="2">
        <f t="shared" si="2"/>
        <v>413044.95000000007</v>
      </c>
    </row>
    <row r="60" spans="1:7" x14ac:dyDescent="0.25">
      <c r="A60" s="3" t="s">
        <v>19</v>
      </c>
      <c r="B60" s="4" t="s">
        <v>1</v>
      </c>
      <c r="C60" s="4" t="s">
        <v>103</v>
      </c>
      <c r="D60" s="4"/>
      <c r="E60" s="4"/>
      <c r="F60" s="7">
        <f t="shared" si="2"/>
        <v>560602</v>
      </c>
      <c r="G60" s="7">
        <f t="shared" si="2"/>
        <v>413044.95000000007</v>
      </c>
    </row>
    <row r="61" spans="1:7" ht="31.5" x14ac:dyDescent="0.25">
      <c r="A61" s="9" t="s">
        <v>104</v>
      </c>
      <c r="B61" s="4" t="s">
        <v>1</v>
      </c>
      <c r="C61" s="10" t="s">
        <v>5</v>
      </c>
      <c r="D61" s="10" t="s">
        <v>105</v>
      </c>
      <c r="E61" s="4"/>
      <c r="F61" s="7">
        <f t="shared" si="2"/>
        <v>560602</v>
      </c>
      <c r="G61" s="7">
        <f t="shared" si="2"/>
        <v>413044.95000000007</v>
      </c>
    </row>
    <row r="62" spans="1:7" x14ac:dyDescent="0.25">
      <c r="A62" s="9" t="s">
        <v>106</v>
      </c>
      <c r="B62" s="4" t="s">
        <v>1</v>
      </c>
      <c r="C62" s="10" t="s">
        <v>5</v>
      </c>
      <c r="D62" s="10" t="s">
        <v>107</v>
      </c>
      <c r="E62" s="4"/>
      <c r="F62" s="7">
        <f t="shared" si="2"/>
        <v>560602</v>
      </c>
      <c r="G62" s="7">
        <f t="shared" si="2"/>
        <v>413044.95000000007</v>
      </c>
    </row>
    <row r="63" spans="1:7" ht="47.25" x14ac:dyDescent="0.25">
      <c r="A63" s="11" t="s">
        <v>450</v>
      </c>
      <c r="B63" s="4" t="s">
        <v>1</v>
      </c>
      <c r="C63" s="10" t="s">
        <v>5</v>
      </c>
      <c r="D63" s="10" t="s">
        <v>108</v>
      </c>
      <c r="E63" s="4"/>
      <c r="F63" s="7">
        <f>F64+F66</f>
        <v>560602</v>
      </c>
      <c r="G63" s="7">
        <f>G64+G66</f>
        <v>413044.95000000007</v>
      </c>
    </row>
    <row r="64" spans="1:7" ht="63" x14ac:dyDescent="0.25">
      <c r="A64" s="3" t="s">
        <v>109</v>
      </c>
      <c r="B64" s="4" t="s">
        <v>1</v>
      </c>
      <c r="C64" s="4" t="s">
        <v>103</v>
      </c>
      <c r="D64" s="10" t="s">
        <v>108</v>
      </c>
      <c r="E64" s="4" t="s">
        <v>67</v>
      </c>
      <c r="F64" s="7">
        <f>F65</f>
        <v>468843</v>
      </c>
      <c r="G64" s="7">
        <f>G65</f>
        <v>406408.68000000005</v>
      </c>
    </row>
    <row r="65" spans="1:7" ht="31.5" x14ac:dyDescent="0.25">
      <c r="A65" s="9" t="s">
        <v>100</v>
      </c>
      <c r="B65" s="4" t="s">
        <v>1</v>
      </c>
      <c r="C65" s="4" t="s">
        <v>103</v>
      </c>
      <c r="D65" s="10" t="s">
        <v>108</v>
      </c>
      <c r="E65" s="4" t="s">
        <v>69</v>
      </c>
      <c r="F65" s="7">
        <f>350094+10000+108749</f>
        <v>468843</v>
      </c>
      <c r="G65" s="7">
        <f>312141.83+94266.85</f>
        <v>406408.68000000005</v>
      </c>
    </row>
    <row r="66" spans="1:7" ht="31.5" x14ac:dyDescent="0.25">
      <c r="A66" s="3" t="s">
        <v>110</v>
      </c>
      <c r="B66" s="4" t="s">
        <v>1</v>
      </c>
      <c r="C66" s="4" t="s">
        <v>103</v>
      </c>
      <c r="D66" s="10" t="s">
        <v>108</v>
      </c>
      <c r="E66" s="4" t="s">
        <v>71</v>
      </c>
      <c r="F66" s="7">
        <f>F67</f>
        <v>91759</v>
      </c>
      <c r="G66" s="7">
        <f>G67</f>
        <v>6636.27</v>
      </c>
    </row>
    <row r="67" spans="1:7" ht="31.5" x14ac:dyDescent="0.25">
      <c r="A67" s="3" t="s">
        <v>111</v>
      </c>
      <c r="B67" s="4" t="s">
        <v>1</v>
      </c>
      <c r="C67" s="4" t="s">
        <v>103</v>
      </c>
      <c r="D67" s="10" t="s">
        <v>108</v>
      </c>
      <c r="E67" s="4" t="s">
        <v>73</v>
      </c>
      <c r="F67" s="7">
        <f>560602-F64</f>
        <v>91759</v>
      </c>
      <c r="G67" s="7">
        <f>6636.27</f>
        <v>6636.27</v>
      </c>
    </row>
    <row r="68" spans="1:7" ht="31.5" x14ac:dyDescent="0.25">
      <c r="A68" s="5" t="s">
        <v>112</v>
      </c>
      <c r="B68" s="6" t="s">
        <v>1</v>
      </c>
      <c r="C68" s="6" t="s">
        <v>113</v>
      </c>
      <c r="D68" s="4"/>
      <c r="E68" s="6"/>
      <c r="F68" s="2">
        <f>F69+F75+F81</f>
        <v>819000</v>
      </c>
      <c r="G68" s="2">
        <f>G69+G75+G81</f>
        <v>468125.28</v>
      </c>
    </row>
    <row r="69" spans="1:7" x14ac:dyDescent="0.25">
      <c r="A69" s="3" t="s">
        <v>20</v>
      </c>
      <c r="B69" s="4" t="s">
        <v>1</v>
      </c>
      <c r="C69" s="4" t="s">
        <v>114</v>
      </c>
      <c r="D69" s="4"/>
      <c r="E69" s="4"/>
      <c r="F69" s="12">
        <f t="shared" ref="F69:G73" si="3">F70</f>
        <v>47500</v>
      </c>
      <c r="G69" s="7">
        <f t="shared" si="3"/>
        <v>0</v>
      </c>
    </row>
    <row r="70" spans="1:7" ht="47.25" x14ac:dyDescent="0.25">
      <c r="A70" s="3" t="s">
        <v>115</v>
      </c>
      <c r="B70" s="4" t="s">
        <v>1</v>
      </c>
      <c r="C70" s="4" t="s">
        <v>114</v>
      </c>
      <c r="D70" s="4" t="s">
        <v>116</v>
      </c>
      <c r="E70" s="4"/>
      <c r="F70" s="12">
        <f t="shared" si="3"/>
        <v>47500</v>
      </c>
      <c r="G70" s="7">
        <f t="shared" si="3"/>
        <v>0</v>
      </c>
    </row>
    <row r="71" spans="1:7" ht="31.5" x14ac:dyDescent="0.25">
      <c r="A71" s="3" t="s">
        <v>117</v>
      </c>
      <c r="B71" s="4" t="s">
        <v>1</v>
      </c>
      <c r="C71" s="4" t="s">
        <v>114</v>
      </c>
      <c r="D71" s="4" t="s">
        <v>118</v>
      </c>
      <c r="E71" s="4"/>
      <c r="F71" s="12">
        <f t="shared" si="3"/>
        <v>47500</v>
      </c>
      <c r="G71" s="7">
        <f t="shared" si="3"/>
        <v>0</v>
      </c>
    </row>
    <row r="72" spans="1:7" ht="31.5" x14ac:dyDescent="0.25">
      <c r="A72" s="3" t="s">
        <v>21</v>
      </c>
      <c r="B72" s="4" t="s">
        <v>1</v>
      </c>
      <c r="C72" s="4" t="s">
        <v>114</v>
      </c>
      <c r="D72" s="4" t="s">
        <v>119</v>
      </c>
      <c r="E72" s="4" t="s">
        <v>54</v>
      </c>
      <c r="F72" s="12">
        <f t="shared" si="3"/>
        <v>47500</v>
      </c>
      <c r="G72" s="7">
        <f t="shared" si="3"/>
        <v>0</v>
      </c>
    </row>
    <row r="73" spans="1:7" ht="31.5" x14ac:dyDescent="0.25">
      <c r="A73" s="3" t="s">
        <v>70</v>
      </c>
      <c r="B73" s="4" t="s">
        <v>1</v>
      </c>
      <c r="C73" s="4" t="s">
        <v>114</v>
      </c>
      <c r="D73" s="4" t="s">
        <v>119</v>
      </c>
      <c r="E73" s="4" t="s">
        <v>71</v>
      </c>
      <c r="F73" s="12">
        <f t="shared" si="3"/>
        <v>47500</v>
      </c>
      <c r="G73" s="7">
        <f t="shared" si="3"/>
        <v>0</v>
      </c>
    </row>
    <row r="74" spans="1:7" ht="31.5" x14ac:dyDescent="0.25">
      <c r="A74" s="3" t="s">
        <v>72</v>
      </c>
      <c r="B74" s="4" t="s">
        <v>1</v>
      </c>
      <c r="C74" s="4" t="s">
        <v>114</v>
      </c>
      <c r="D74" s="4" t="s">
        <v>119</v>
      </c>
      <c r="E74" s="4" t="s">
        <v>73</v>
      </c>
      <c r="F74" s="12">
        <v>47500</v>
      </c>
      <c r="G74" s="7"/>
    </row>
    <row r="75" spans="1:7" ht="47.25" x14ac:dyDescent="0.25">
      <c r="A75" s="3" t="s">
        <v>120</v>
      </c>
      <c r="B75" s="4" t="s">
        <v>1</v>
      </c>
      <c r="C75" s="4" t="s">
        <v>121</v>
      </c>
      <c r="D75" s="4"/>
      <c r="E75" s="4"/>
      <c r="F75" s="13">
        <f t="shared" ref="F75:G79" si="4">F76</f>
        <v>42992.82</v>
      </c>
      <c r="G75" s="7">
        <f t="shared" si="4"/>
        <v>0</v>
      </c>
    </row>
    <row r="76" spans="1:7" ht="47.25" x14ac:dyDescent="0.25">
      <c r="A76" s="3" t="s">
        <v>122</v>
      </c>
      <c r="B76" s="4" t="s">
        <v>1</v>
      </c>
      <c r="C76" s="4" t="s">
        <v>121</v>
      </c>
      <c r="D76" s="4" t="s">
        <v>116</v>
      </c>
      <c r="E76" s="4"/>
      <c r="F76" s="13">
        <f t="shared" si="4"/>
        <v>42992.82</v>
      </c>
      <c r="G76" s="7">
        <f t="shared" si="4"/>
        <v>0</v>
      </c>
    </row>
    <row r="77" spans="1:7" ht="78.75" x14ac:dyDescent="0.25">
      <c r="A77" s="3" t="s">
        <v>123</v>
      </c>
      <c r="B77" s="4" t="s">
        <v>1</v>
      </c>
      <c r="C77" s="4" t="s">
        <v>121</v>
      </c>
      <c r="D77" s="4" t="s">
        <v>124</v>
      </c>
      <c r="E77" s="4"/>
      <c r="F77" s="13">
        <f t="shared" si="4"/>
        <v>42992.82</v>
      </c>
      <c r="G77" s="7">
        <f t="shared" si="4"/>
        <v>0</v>
      </c>
    </row>
    <row r="78" spans="1:7" ht="31.5" x14ac:dyDescent="0.25">
      <c r="A78" s="3" t="s">
        <v>125</v>
      </c>
      <c r="B78" s="4" t="s">
        <v>1</v>
      </c>
      <c r="C78" s="4" t="s">
        <v>121</v>
      </c>
      <c r="D78" s="4" t="s">
        <v>126</v>
      </c>
      <c r="E78" s="4"/>
      <c r="F78" s="13">
        <f t="shared" si="4"/>
        <v>42992.82</v>
      </c>
      <c r="G78" s="7">
        <f t="shared" si="4"/>
        <v>0</v>
      </c>
    </row>
    <row r="79" spans="1:7" ht="31.5" x14ac:dyDescent="0.25">
      <c r="A79" s="3" t="s">
        <v>70</v>
      </c>
      <c r="B79" s="4" t="s">
        <v>1</v>
      </c>
      <c r="C79" s="4" t="s">
        <v>121</v>
      </c>
      <c r="D79" s="4" t="s">
        <v>126</v>
      </c>
      <c r="E79" s="4">
        <v>200</v>
      </c>
      <c r="F79" s="13">
        <f t="shared" si="4"/>
        <v>42992.82</v>
      </c>
      <c r="G79" s="7">
        <f t="shared" si="4"/>
        <v>0</v>
      </c>
    </row>
    <row r="80" spans="1:7" ht="31.5" x14ac:dyDescent="0.25">
      <c r="A80" s="3" t="s">
        <v>72</v>
      </c>
      <c r="B80" s="4" t="s">
        <v>1</v>
      </c>
      <c r="C80" s="4" t="s">
        <v>121</v>
      </c>
      <c r="D80" s="4" t="s">
        <v>126</v>
      </c>
      <c r="E80" s="4">
        <v>240</v>
      </c>
      <c r="F80" s="13">
        <v>42992.82</v>
      </c>
      <c r="G80" s="7"/>
    </row>
    <row r="81" spans="1:7" ht="31.5" x14ac:dyDescent="0.25">
      <c r="A81" s="3" t="s">
        <v>22</v>
      </c>
      <c r="B81" s="4" t="s">
        <v>1</v>
      </c>
      <c r="C81" s="4" t="s">
        <v>127</v>
      </c>
      <c r="D81" s="1" t="s">
        <v>54</v>
      </c>
      <c r="E81" s="10" t="s">
        <v>54</v>
      </c>
      <c r="F81" s="14">
        <f t="shared" ref="F81:G86" si="5">F82</f>
        <v>728507.17999999993</v>
      </c>
      <c r="G81" s="7">
        <f t="shared" si="5"/>
        <v>468125.28</v>
      </c>
    </row>
    <row r="82" spans="1:7" ht="47.25" x14ac:dyDescent="0.25">
      <c r="A82" s="9" t="s">
        <v>128</v>
      </c>
      <c r="B82" s="4" t="s">
        <v>1</v>
      </c>
      <c r="C82" s="4" t="s">
        <v>127</v>
      </c>
      <c r="D82" s="1" t="s">
        <v>116</v>
      </c>
      <c r="E82" s="10" t="s">
        <v>54</v>
      </c>
      <c r="F82" s="14">
        <f t="shared" si="5"/>
        <v>728507.17999999993</v>
      </c>
      <c r="G82" s="7">
        <f t="shared" si="5"/>
        <v>468125.28</v>
      </c>
    </row>
    <row r="83" spans="1:7" x14ac:dyDescent="0.25">
      <c r="A83" s="9" t="s">
        <v>129</v>
      </c>
      <c r="B83" s="4" t="s">
        <v>1</v>
      </c>
      <c r="C83" s="4" t="s">
        <v>127</v>
      </c>
      <c r="D83" s="4" t="s">
        <v>130</v>
      </c>
      <c r="E83" s="10"/>
      <c r="F83" s="14">
        <f t="shared" si="5"/>
        <v>728507.17999999993</v>
      </c>
      <c r="G83" s="7">
        <f t="shared" si="5"/>
        <v>468125.28</v>
      </c>
    </row>
    <row r="84" spans="1:7" x14ac:dyDescent="0.25">
      <c r="A84" s="9" t="s">
        <v>131</v>
      </c>
      <c r="B84" s="4" t="s">
        <v>1</v>
      </c>
      <c r="C84" s="4" t="s">
        <v>127</v>
      </c>
      <c r="D84" s="4" t="s">
        <v>132</v>
      </c>
      <c r="E84" s="10"/>
      <c r="F84" s="14">
        <f>F85+F88</f>
        <v>728507.17999999993</v>
      </c>
      <c r="G84" s="7">
        <f>G85+G88</f>
        <v>468125.28</v>
      </c>
    </row>
    <row r="85" spans="1:7" x14ac:dyDescent="0.25">
      <c r="A85" s="11" t="s">
        <v>133</v>
      </c>
      <c r="B85" s="4" t="s">
        <v>1</v>
      </c>
      <c r="C85" s="4" t="s">
        <v>127</v>
      </c>
      <c r="D85" s="4" t="s">
        <v>134</v>
      </c>
      <c r="E85" s="10" t="s">
        <v>54</v>
      </c>
      <c r="F85" s="14">
        <f t="shared" si="5"/>
        <v>401507.18</v>
      </c>
      <c r="G85" s="7">
        <f t="shared" si="5"/>
        <v>250462.64</v>
      </c>
    </row>
    <row r="86" spans="1:7" ht="31.5" x14ac:dyDescent="0.25">
      <c r="A86" s="3" t="s">
        <v>70</v>
      </c>
      <c r="B86" s="4" t="s">
        <v>1</v>
      </c>
      <c r="C86" s="4" t="s">
        <v>127</v>
      </c>
      <c r="D86" s="4" t="s">
        <v>134</v>
      </c>
      <c r="E86" s="10" t="s">
        <v>71</v>
      </c>
      <c r="F86" s="14">
        <f t="shared" si="5"/>
        <v>401507.18</v>
      </c>
      <c r="G86" s="7">
        <f t="shared" si="5"/>
        <v>250462.64</v>
      </c>
    </row>
    <row r="87" spans="1:7" ht="31.5" x14ac:dyDescent="0.25">
      <c r="A87" s="3" t="s">
        <v>72</v>
      </c>
      <c r="B87" s="4" t="s">
        <v>1</v>
      </c>
      <c r="C87" s="4" t="s">
        <v>127</v>
      </c>
      <c r="D87" s="4" t="s">
        <v>134</v>
      </c>
      <c r="E87" s="10" t="s">
        <v>73</v>
      </c>
      <c r="F87" s="14">
        <v>401507.18</v>
      </c>
      <c r="G87" s="7">
        <v>250462.64</v>
      </c>
    </row>
    <row r="88" spans="1:7" ht="31.5" x14ac:dyDescent="0.25">
      <c r="A88" s="3" t="s">
        <v>23</v>
      </c>
      <c r="B88" s="4" t="s">
        <v>1</v>
      </c>
      <c r="C88" s="4" t="s">
        <v>127</v>
      </c>
      <c r="D88" s="4" t="s">
        <v>135</v>
      </c>
      <c r="E88" s="4"/>
      <c r="F88" s="13">
        <f>F89</f>
        <v>327000</v>
      </c>
      <c r="G88" s="7">
        <f>G89</f>
        <v>217662.64</v>
      </c>
    </row>
    <row r="89" spans="1:7" ht="31.5" x14ac:dyDescent="0.25">
      <c r="A89" s="3" t="s">
        <v>70</v>
      </c>
      <c r="B89" s="4" t="s">
        <v>1</v>
      </c>
      <c r="C89" s="4" t="s">
        <v>127</v>
      </c>
      <c r="D89" s="4" t="s">
        <v>135</v>
      </c>
      <c r="E89" s="4" t="s">
        <v>71</v>
      </c>
      <c r="F89" s="13">
        <f>F90</f>
        <v>327000</v>
      </c>
      <c r="G89" s="7">
        <f>G90</f>
        <v>217662.64</v>
      </c>
    </row>
    <row r="90" spans="1:7" ht="31.5" x14ac:dyDescent="0.25">
      <c r="A90" s="3" t="s">
        <v>136</v>
      </c>
      <c r="B90" s="4" t="s">
        <v>1</v>
      </c>
      <c r="C90" s="4" t="s">
        <v>127</v>
      </c>
      <c r="D90" s="4" t="s">
        <v>135</v>
      </c>
      <c r="E90" s="4" t="s">
        <v>73</v>
      </c>
      <c r="F90" s="13">
        <v>327000</v>
      </c>
      <c r="G90" s="7">
        <v>217662.64</v>
      </c>
    </row>
    <row r="91" spans="1:7" x14ac:dyDescent="0.25">
      <c r="A91" s="5" t="s">
        <v>137</v>
      </c>
      <c r="B91" s="6" t="s">
        <v>1</v>
      </c>
      <c r="C91" s="6" t="s">
        <v>138</v>
      </c>
      <c r="D91" s="8"/>
      <c r="E91" s="6"/>
      <c r="F91" s="2">
        <f>F115+F92</f>
        <v>16578759.310000002</v>
      </c>
      <c r="G91" s="2">
        <f>G115+G92</f>
        <v>3649533.04</v>
      </c>
    </row>
    <row r="92" spans="1:7" x14ac:dyDescent="0.25">
      <c r="A92" s="3" t="s">
        <v>25</v>
      </c>
      <c r="B92" s="4" t="s">
        <v>1</v>
      </c>
      <c r="C92" s="4" t="s">
        <v>139</v>
      </c>
      <c r="D92" s="8"/>
      <c r="E92" s="4"/>
      <c r="F92" s="7">
        <f>F93</f>
        <v>16313759.310000002</v>
      </c>
      <c r="G92" s="7">
        <f>G93</f>
        <v>3649533.04</v>
      </c>
    </row>
    <row r="93" spans="1:7" ht="31.5" x14ac:dyDescent="0.25">
      <c r="A93" s="3" t="s">
        <v>140</v>
      </c>
      <c r="B93" s="4" t="s">
        <v>1</v>
      </c>
      <c r="C93" s="4" t="s">
        <v>139</v>
      </c>
      <c r="D93" s="4" t="s">
        <v>141</v>
      </c>
      <c r="E93" s="4"/>
      <c r="F93" s="7">
        <f>F94+F110</f>
        <v>16313759.310000002</v>
      </c>
      <c r="G93" s="7">
        <f>G94+G110</f>
        <v>3649533.04</v>
      </c>
    </row>
    <row r="94" spans="1:7" ht="31.5" x14ac:dyDescent="0.25">
      <c r="A94" s="3" t="s">
        <v>142</v>
      </c>
      <c r="B94" s="4" t="s">
        <v>1</v>
      </c>
      <c r="C94" s="4" t="s">
        <v>139</v>
      </c>
      <c r="D94" s="4" t="s">
        <v>143</v>
      </c>
      <c r="E94" s="4"/>
      <c r="F94" s="7">
        <f>F95+F100+F105</f>
        <v>15435998.420000002</v>
      </c>
      <c r="G94" s="7">
        <f>G95+G100+G105</f>
        <v>3276811.07</v>
      </c>
    </row>
    <row r="95" spans="1:7" ht="63" x14ac:dyDescent="0.25">
      <c r="A95" s="3" t="s">
        <v>144</v>
      </c>
      <c r="B95" s="4" t="s">
        <v>1</v>
      </c>
      <c r="C95" s="4" t="s">
        <v>139</v>
      </c>
      <c r="D95" s="4" t="s">
        <v>145</v>
      </c>
      <c r="E95" s="4"/>
      <c r="F95" s="7">
        <f>F98</f>
        <v>444556.61</v>
      </c>
      <c r="G95" s="7">
        <f>G98</f>
        <v>366758.96</v>
      </c>
    </row>
    <row r="96" spans="1:7" ht="31.5" x14ac:dyDescent="0.25">
      <c r="A96" s="3" t="s">
        <v>146</v>
      </c>
      <c r="B96" s="4" t="s">
        <v>1</v>
      </c>
      <c r="C96" s="4" t="s">
        <v>139</v>
      </c>
      <c r="D96" s="4" t="s">
        <v>147</v>
      </c>
      <c r="E96" s="4"/>
      <c r="F96" s="7">
        <f t="shared" ref="F96:G98" si="6">F97</f>
        <v>444556.61</v>
      </c>
      <c r="G96" s="7">
        <f t="shared" si="6"/>
        <v>366758.96</v>
      </c>
    </row>
    <row r="97" spans="1:7" ht="31.5" x14ac:dyDescent="0.25">
      <c r="A97" s="3" t="s">
        <v>148</v>
      </c>
      <c r="B97" s="4" t="s">
        <v>1</v>
      </c>
      <c r="C97" s="4" t="s">
        <v>139</v>
      </c>
      <c r="D97" s="4" t="s">
        <v>149</v>
      </c>
      <c r="E97" s="4"/>
      <c r="F97" s="7">
        <f t="shared" si="6"/>
        <v>444556.61</v>
      </c>
      <c r="G97" s="7">
        <f t="shared" si="6"/>
        <v>366758.96</v>
      </c>
    </row>
    <row r="98" spans="1:7" ht="31.5" x14ac:dyDescent="0.25">
      <c r="A98" s="76" t="s">
        <v>70</v>
      </c>
      <c r="B98" s="4" t="s">
        <v>1</v>
      </c>
      <c r="C98" s="4" t="s">
        <v>139</v>
      </c>
      <c r="D98" s="4" t="s">
        <v>149</v>
      </c>
      <c r="E98" s="4" t="s">
        <v>71</v>
      </c>
      <c r="F98" s="7">
        <f t="shared" si="6"/>
        <v>444556.61</v>
      </c>
      <c r="G98" s="7">
        <f t="shared" si="6"/>
        <v>366758.96</v>
      </c>
    </row>
    <row r="99" spans="1:7" ht="31.5" x14ac:dyDescent="0.25">
      <c r="A99" s="76" t="s">
        <v>72</v>
      </c>
      <c r="B99" s="4" t="s">
        <v>1</v>
      </c>
      <c r="C99" s="4" t="s">
        <v>139</v>
      </c>
      <c r="D99" s="4" t="s">
        <v>149</v>
      </c>
      <c r="E99" s="4" t="s">
        <v>73</v>
      </c>
      <c r="F99" s="7">
        <v>444556.61</v>
      </c>
      <c r="G99" s="7">
        <v>366758.96</v>
      </c>
    </row>
    <row r="100" spans="1:7" ht="47.25" x14ac:dyDescent="0.25">
      <c r="A100" s="3" t="s">
        <v>150</v>
      </c>
      <c r="B100" s="4" t="s">
        <v>1</v>
      </c>
      <c r="C100" s="4" t="s">
        <v>139</v>
      </c>
      <c r="D100" s="4" t="s">
        <v>145</v>
      </c>
      <c r="E100" s="4"/>
      <c r="F100" s="7">
        <f t="shared" ref="F100:G103" si="7">F101</f>
        <v>5693435.4000000004</v>
      </c>
      <c r="G100" s="7">
        <f t="shared" si="7"/>
        <v>2910052.11</v>
      </c>
    </row>
    <row r="101" spans="1:7" ht="31.5" x14ac:dyDescent="0.25">
      <c r="A101" s="3" t="s">
        <v>151</v>
      </c>
      <c r="B101" s="4" t="s">
        <v>1</v>
      </c>
      <c r="C101" s="4" t="s">
        <v>139</v>
      </c>
      <c r="D101" s="4" t="s">
        <v>147</v>
      </c>
      <c r="E101" s="4"/>
      <c r="F101" s="7">
        <f t="shared" si="7"/>
        <v>5693435.4000000004</v>
      </c>
      <c r="G101" s="7">
        <f t="shared" si="7"/>
        <v>2910052.11</v>
      </c>
    </row>
    <row r="102" spans="1:7" ht="31.5" x14ac:dyDescent="0.25">
      <c r="A102" s="11" t="s">
        <v>152</v>
      </c>
      <c r="B102" s="4" t="s">
        <v>1</v>
      </c>
      <c r="C102" s="4" t="s">
        <v>139</v>
      </c>
      <c r="D102" s="4" t="s">
        <v>153</v>
      </c>
      <c r="E102" s="4"/>
      <c r="F102" s="7">
        <f t="shared" si="7"/>
        <v>5693435.4000000004</v>
      </c>
      <c r="G102" s="7">
        <f t="shared" si="7"/>
        <v>2910052.11</v>
      </c>
    </row>
    <row r="103" spans="1:7" ht="31.5" x14ac:dyDescent="0.25">
      <c r="A103" s="9" t="s">
        <v>70</v>
      </c>
      <c r="B103" s="4" t="s">
        <v>1</v>
      </c>
      <c r="C103" s="4" t="s">
        <v>139</v>
      </c>
      <c r="D103" s="4" t="s">
        <v>153</v>
      </c>
      <c r="E103" s="4" t="s">
        <v>71</v>
      </c>
      <c r="F103" s="7">
        <f t="shared" si="7"/>
        <v>5693435.4000000004</v>
      </c>
      <c r="G103" s="7">
        <f t="shared" si="7"/>
        <v>2910052.11</v>
      </c>
    </row>
    <row r="104" spans="1:7" ht="31.5" x14ac:dyDescent="0.25">
      <c r="A104" s="9" t="s">
        <v>72</v>
      </c>
      <c r="B104" s="4" t="s">
        <v>1</v>
      </c>
      <c r="C104" s="4" t="s">
        <v>139</v>
      </c>
      <c r="D104" s="4" t="s">
        <v>153</v>
      </c>
      <c r="E104" s="4" t="s">
        <v>73</v>
      </c>
      <c r="F104" s="7">
        <v>5693435.4000000004</v>
      </c>
      <c r="G104" s="7">
        <v>2910052.11</v>
      </c>
    </row>
    <row r="105" spans="1:7" ht="47.25" x14ac:dyDescent="0.25">
      <c r="A105" s="3" t="s">
        <v>150</v>
      </c>
      <c r="B105" s="4" t="s">
        <v>1</v>
      </c>
      <c r="C105" s="4" t="s">
        <v>139</v>
      </c>
      <c r="D105" s="4" t="s">
        <v>145</v>
      </c>
      <c r="E105" s="4"/>
      <c r="F105" s="7">
        <f>F106</f>
        <v>9298006.4100000001</v>
      </c>
      <c r="G105" s="7"/>
    </row>
    <row r="106" spans="1:7" ht="31.5" x14ac:dyDescent="0.25">
      <c r="A106" s="3" t="s">
        <v>151</v>
      </c>
      <c r="B106" s="4" t="s">
        <v>1</v>
      </c>
      <c r="C106" s="4" t="s">
        <v>139</v>
      </c>
      <c r="D106" s="4" t="s">
        <v>147</v>
      </c>
      <c r="E106" s="4"/>
      <c r="F106" s="7">
        <f>F107</f>
        <v>9298006.4100000001</v>
      </c>
      <c r="G106" s="7"/>
    </row>
    <row r="107" spans="1:7" ht="61.5" customHeight="1" x14ac:dyDescent="0.25">
      <c r="A107" s="9" t="s">
        <v>492</v>
      </c>
      <c r="B107" s="4" t="s">
        <v>1</v>
      </c>
      <c r="C107" s="4" t="s">
        <v>139</v>
      </c>
      <c r="D107" s="4" t="s">
        <v>491</v>
      </c>
      <c r="E107" s="4"/>
      <c r="F107" s="7">
        <f>F108</f>
        <v>9298006.4100000001</v>
      </c>
      <c r="G107" s="7">
        <f>G108</f>
        <v>0</v>
      </c>
    </row>
    <row r="108" spans="1:7" ht="31.5" x14ac:dyDescent="0.25">
      <c r="A108" s="9" t="s">
        <v>70</v>
      </c>
      <c r="B108" s="4" t="s">
        <v>1</v>
      </c>
      <c r="C108" s="4" t="s">
        <v>139</v>
      </c>
      <c r="D108" s="4" t="s">
        <v>491</v>
      </c>
      <c r="E108" s="4" t="s">
        <v>71</v>
      </c>
      <c r="F108" s="7">
        <f>F109</f>
        <v>9298006.4100000001</v>
      </c>
      <c r="G108" s="7">
        <f>G109</f>
        <v>0</v>
      </c>
    </row>
    <row r="109" spans="1:7" ht="31.5" x14ac:dyDescent="0.25">
      <c r="A109" s="9" t="s">
        <v>72</v>
      </c>
      <c r="B109" s="4" t="s">
        <v>1</v>
      </c>
      <c r="C109" s="4" t="s">
        <v>139</v>
      </c>
      <c r="D109" s="4" t="s">
        <v>491</v>
      </c>
      <c r="E109" s="4" t="s">
        <v>73</v>
      </c>
      <c r="F109" s="7">
        <v>9298006.4100000001</v>
      </c>
      <c r="G109" s="7"/>
    </row>
    <row r="110" spans="1:7" ht="31.5" x14ac:dyDescent="0.25">
      <c r="A110" s="3" t="s">
        <v>154</v>
      </c>
      <c r="B110" s="4" t="s">
        <v>1</v>
      </c>
      <c r="C110" s="4" t="s">
        <v>139</v>
      </c>
      <c r="D110" s="4" t="s">
        <v>155</v>
      </c>
      <c r="E110" s="4"/>
      <c r="F110" s="7">
        <f t="shared" ref="F110:G113" si="8">F111</f>
        <v>877760.89</v>
      </c>
      <c r="G110" s="7">
        <f t="shared" si="8"/>
        <v>372721.97</v>
      </c>
    </row>
    <row r="111" spans="1:7" ht="31.5" x14ac:dyDescent="0.25">
      <c r="A111" s="3" t="s">
        <v>156</v>
      </c>
      <c r="B111" s="4" t="s">
        <v>1</v>
      </c>
      <c r="C111" s="4" t="s">
        <v>139</v>
      </c>
      <c r="D111" s="4" t="s">
        <v>157</v>
      </c>
      <c r="E111" s="4"/>
      <c r="F111" s="7">
        <f t="shared" si="8"/>
        <v>877760.89</v>
      </c>
      <c r="G111" s="7">
        <f t="shared" si="8"/>
        <v>372721.97</v>
      </c>
    </row>
    <row r="112" spans="1:7" ht="47.25" x14ac:dyDescent="0.25">
      <c r="A112" s="3" t="s">
        <v>26</v>
      </c>
      <c r="B112" s="4" t="s">
        <v>1</v>
      </c>
      <c r="C112" s="4" t="s">
        <v>139</v>
      </c>
      <c r="D112" s="4" t="s">
        <v>158</v>
      </c>
      <c r="E112" s="4"/>
      <c r="F112" s="7">
        <f t="shared" si="8"/>
        <v>877760.89</v>
      </c>
      <c r="G112" s="7">
        <f t="shared" si="8"/>
        <v>372721.97</v>
      </c>
    </row>
    <row r="113" spans="1:7" ht="31.5" x14ac:dyDescent="0.25">
      <c r="A113" s="9" t="s">
        <v>70</v>
      </c>
      <c r="B113" s="4" t="s">
        <v>1</v>
      </c>
      <c r="C113" s="4" t="s">
        <v>139</v>
      </c>
      <c r="D113" s="4" t="s">
        <v>158</v>
      </c>
      <c r="E113" s="4" t="s">
        <v>71</v>
      </c>
      <c r="F113" s="7">
        <f t="shared" si="8"/>
        <v>877760.89</v>
      </c>
      <c r="G113" s="7">
        <f t="shared" si="8"/>
        <v>372721.97</v>
      </c>
    </row>
    <row r="114" spans="1:7" ht="31.5" x14ac:dyDescent="0.25">
      <c r="A114" s="9" t="s">
        <v>72</v>
      </c>
      <c r="B114" s="4" t="s">
        <v>1</v>
      </c>
      <c r="C114" s="4" t="s">
        <v>139</v>
      </c>
      <c r="D114" s="4" t="s">
        <v>158</v>
      </c>
      <c r="E114" s="4" t="s">
        <v>73</v>
      </c>
      <c r="F114" s="7">
        <v>877760.89</v>
      </c>
      <c r="G114" s="7">
        <v>372721.97</v>
      </c>
    </row>
    <row r="115" spans="1:7" x14ac:dyDescent="0.25">
      <c r="A115" s="3" t="s">
        <v>27</v>
      </c>
      <c r="B115" s="4" t="s">
        <v>1</v>
      </c>
      <c r="C115" s="4" t="s">
        <v>159</v>
      </c>
      <c r="D115" s="4"/>
      <c r="E115" s="4"/>
      <c r="F115" s="7">
        <f>F116</f>
        <v>265000</v>
      </c>
      <c r="G115" s="7">
        <f>G116</f>
        <v>0</v>
      </c>
    </row>
    <row r="116" spans="1:7" ht="31.5" x14ac:dyDescent="0.25">
      <c r="A116" s="3" t="s">
        <v>160</v>
      </c>
      <c r="B116" s="4" t="s">
        <v>1</v>
      </c>
      <c r="C116" s="4" t="s">
        <v>159</v>
      </c>
      <c r="D116" s="4" t="s">
        <v>161</v>
      </c>
      <c r="E116" s="4"/>
      <c r="F116" s="7">
        <f t="shared" ref="F116:G120" si="9">F117</f>
        <v>265000</v>
      </c>
      <c r="G116" s="7">
        <f t="shared" si="9"/>
        <v>0</v>
      </c>
    </row>
    <row r="117" spans="1:7" ht="31.5" x14ac:dyDescent="0.25">
      <c r="A117" s="3" t="s">
        <v>162</v>
      </c>
      <c r="B117" s="4" t="s">
        <v>1</v>
      </c>
      <c r="C117" s="4" t="s">
        <v>159</v>
      </c>
      <c r="D117" s="4" t="s">
        <v>163</v>
      </c>
      <c r="E117" s="4"/>
      <c r="F117" s="7">
        <f t="shared" si="9"/>
        <v>265000</v>
      </c>
      <c r="G117" s="7">
        <f t="shared" si="9"/>
        <v>0</v>
      </c>
    </row>
    <row r="118" spans="1:7" ht="47.25" x14ac:dyDescent="0.25">
      <c r="A118" s="3" t="s">
        <v>164</v>
      </c>
      <c r="B118" s="4" t="s">
        <v>1</v>
      </c>
      <c r="C118" s="4" t="s">
        <v>159</v>
      </c>
      <c r="D118" s="4" t="s">
        <v>165</v>
      </c>
      <c r="E118" s="4"/>
      <c r="F118" s="7">
        <f t="shared" si="9"/>
        <v>265000</v>
      </c>
      <c r="G118" s="7">
        <f t="shared" si="9"/>
        <v>0</v>
      </c>
    </row>
    <row r="119" spans="1:7" ht="31.5" x14ac:dyDescent="0.25">
      <c r="A119" s="11" t="s">
        <v>28</v>
      </c>
      <c r="B119" s="4" t="s">
        <v>1</v>
      </c>
      <c r="C119" s="4" t="s">
        <v>159</v>
      </c>
      <c r="D119" s="4" t="s">
        <v>166</v>
      </c>
      <c r="E119" s="4"/>
      <c r="F119" s="7">
        <f t="shared" si="9"/>
        <v>265000</v>
      </c>
      <c r="G119" s="7">
        <f t="shared" si="9"/>
        <v>0</v>
      </c>
    </row>
    <row r="120" spans="1:7" ht="31.5" x14ac:dyDescent="0.25">
      <c r="A120" s="9" t="s">
        <v>70</v>
      </c>
      <c r="B120" s="4" t="s">
        <v>1</v>
      </c>
      <c r="C120" s="4" t="s">
        <v>159</v>
      </c>
      <c r="D120" s="4" t="s">
        <v>166</v>
      </c>
      <c r="E120" s="4" t="s">
        <v>71</v>
      </c>
      <c r="F120" s="7">
        <f t="shared" si="9"/>
        <v>265000</v>
      </c>
      <c r="G120" s="7">
        <f t="shared" si="9"/>
        <v>0</v>
      </c>
    </row>
    <row r="121" spans="1:7" ht="31.5" x14ac:dyDescent="0.25">
      <c r="A121" s="9" t="s">
        <v>72</v>
      </c>
      <c r="B121" s="4" t="s">
        <v>1</v>
      </c>
      <c r="C121" s="4" t="s">
        <v>159</v>
      </c>
      <c r="D121" s="4" t="s">
        <v>166</v>
      </c>
      <c r="E121" s="4" t="s">
        <v>73</v>
      </c>
      <c r="F121" s="7">
        <v>265000</v>
      </c>
      <c r="G121" s="7"/>
    </row>
    <row r="122" spans="1:7" x14ac:dyDescent="0.25">
      <c r="A122" s="5" t="s">
        <v>167</v>
      </c>
      <c r="B122" s="6" t="s">
        <v>1</v>
      </c>
      <c r="C122" s="6" t="s">
        <v>168</v>
      </c>
      <c r="D122" s="4"/>
      <c r="E122" s="6"/>
      <c r="F122" s="2">
        <f>F123+F130+F139</f>
        <v>19399247.609999999</v>
      </c>
      <c r="G122" s="2">
        <f>G123+G130+G139</f>
        <v>13326819.050000001</v>
      </c>
    </row>
    <row r="123" spans="1:7" x14ac:dyDescent="0.25">
      <c r="A123" s="3" t="s">
        <v>29</v>
      </c>
      <c r="B123" s="4" t="s">
        <v>1</v>
      </c>
      <c r="C123" s="4" t="s">
        <v>169</v>
      </c>
      <c r="D123" s="4"/>
      <c r="E123" s="4"/>
      <c r="F123" s="7">
        <f>F124</f>
        <v>508412.15999999997</v>
      </c>
      <c r="G123" s="7">
        <f>G124</f>
        <v>337578.69</v>
      </c>
    </row>
    <row r="124" spans="1:7" ht="47.25" x14ac:dyDescent="0.25">
      <c r="A124" s="3" t="s">
        <v>170</v>
      </c>
      <c r="B124" s="4" t="s">
        <v>1</v>
      </c>
      <c r="C124" s="4" t="s">
        <v>169</v>
      </c>
      <c r="D124" s="4" t="s">
        <v>171</v>
      </c>
      <c r="E124" s="4"/>
      <c r="F124" s="7">
        <f>F125</f>
        <v>508412.15999999997</v>
      </c>
      <c r="G124" s="7">
        <f>G125</f>
        <v>337578.69</v>
      </c>
    </row>
    <row r="125" spans="1:7" ht="31.5" x14ac:dyDescent="0.25">
      <c r="A125" s="3" t="s">
        <v>172</v>
      </c>
      <c r="B125" s="4" t="s">
        <v>1</v>
      </c>
      <c r="C125" s="4" t="s">
        <v>169</v>
      </c>
      <c r="D125" s="4" t="s">
        <v>173</v>
      </c>
      <c r="E125" s="4"/>
      <c r="F125" s="7">
        <f>F127</f>
        <v>508412.15999999997</v>
      </c>
      <c r="G125" s="7">
        <f>G127</f>
        <v>337578.69</v>
      </c>
    </row>
    <row r="126" spans="1:7" ht="31.5" x14ac:dyDescent="0.25">
      <c r="A126" s="3" t="s">
        <v>174</v>
      </c>
      <c r="B126" s="4" t="s">
        <v>1</v>
      </c>
      <c r="C126" s="4" t="s">
        <v>169</v>
      </c>
      <c r="D126" s="4" t="s">
        <v>175</v>
      </c>
      <c r="E126" s="4"/>
      <c r="F126" s="7">
        <f t="shared" ref="F126:G128" si="10">F127</f>
        <v>508412.15999999997</v>
      </c>
      <c r="G126" s="7">
        <f t="shared" si="10"/>
        <v>337578.69</v>
      </c>
    </row>
    <row r="127" spans="1:7" ht="31.5" x14ac:dyDescent="0.25">
      <c r="A127" s="3" t="s">
        <v>30</v>
      </c>
      <c r="B127" s="4" t="s">
        <v>1</v>
      </c>
      <c r="C127" s="4" t="s">
        <v>169</v>
      </c>
      <c r="D127" s="4" t="s">
        <v>176</v>
      </c>
      <c r="E127" s="4"/>
      <c r="F127" s="7">
        <f t="shared" si="10"/>
        <v>508412.15999999997</v>
      </c>
      <c r="G127" s="7">
        <f t="shared" si="10"/>
        <v>337578.69</v>
      </c>
    </row>
    <row r="128" spans="1:7" ht="31.5" x14ac:dyDescent="0.25">
      <c r="A128" s="9" t="s">
        <v>70</v>
      </c>
      <c r="B128" s="4" t="s">
        <v>1</v>
      </c>
      <c r="C128" s="4" t="s">
        <v>169</v>
      </c>
      <c r="D128" s="4" t="s">
        <v>176</v>
      </c>
      <c r="E128" s="4" t="s">
        <v>71</v>
      </c>
      <c r="F128" s="7">
        <f t="shared" si="10"/>
        <v>508412.15999999997</v>
      </c>
      <c r="G128" s="7">
        <f t="shared" si="10"/>
        <v>337578.69</v>
      </c>
    </row>
    <row r="129" spans="1:7" ht="31.5" x14ac:dyDescent="0.25">
      <c r="A129" s="9" t="s">
        <v>72</v>
      </c>
      <c r="B129" s="4" t="s">
        <v>1</v>
      </c>
      <c r="C129" s="4" t="s">
        <v>169</v>
      </c>
      <c r="D129" s="4" t="s">
        <v>176</v>
      </c>
      <c r="E129" s="4" t="s">
        <v>73</v>
      </c>
      <c r="F129" s="7">
        <v>508412.15999999997</v>
      </c>
      <c r="G129" s="7">
        <v>337578.69</v>
      </c>
    </row>
    <row r="130" spans="1:7" x14ac:dyDescent="0.25">
      <c r="A130" s="3" t="s">
        <v>31</v>
      </c>
      <c r="B130" s="4" t="s">
        <v>1</v>
      </c>
      <c r="C130" s="4" t="s">
        <v>177</v>
      </c>
      <c r="D130" s="4"/>
      <c r="E130" s="4"/>
      <c r="F130" s="7">
        <f>F131</f>
        <v>3545858.74</v>
      </c>
      <c r="G130" s="7">
        <f>G131</f>
        <v>3498283.85</v>
      </c>
    </row>
    <row r="131" spans="1:7" ht="47.25" x14ac:dyDescent="0.25">
      <c r="A131" s="3" t="s">
        <v>178</v>
      </c>
      <c r="B131" s="4" t="s">
        <v>1</v>
      </c>
      <c r="C131" s="4" t="s">
        <v>177</v>
      </c>
      <c r="D131" s="4" t="s">
        <v>179</v>
      </c>
      <c r="E131" s="4"/>
      <c r="F131" s="7">
        <f>F132</f>
        <v>3545858.74</v>
      </c>
      <c r="G131" s="7">
        <f>G132</f>
        <v>3498283.85</v>
      </c>
    </row>
    <row r="132" spans="1:7" ht="31.5" x14ac:dyDescent="0.25">
      <c r="A132" s="3" t="s">
        <v>180</v>
      </c>
      <c r="B132" s="4" t="s">
        <v>1</v>
      </c>
      <c r="C132" s="4" t="s">
        <v>177</v>
      </c>
      <c r="D132" s="4" t="s">
        <v>181</v>
      </c>
      <c r="E132" s="4"/>
      <c r="F132" s="7">
        <f>F133+F136</f>
        <v>3545858.74</v>
      </c>
      <c r="G132" s="7">
        <f>G133+G136</f>
        <v>3498283.85</v>
      </c>
    </row>
    <row r="133" spans="1:7" ht="47.25" x14ac:dyDescent="0.25">
      <c r="A133" s="3" t="s">
        <v>32</v>
      </c>
      <c r="B133" s="4" t="s">
        <v>1</v>
      </c>
      <c r="C133" s="4" t="s">
        <v>177</v>
      </c>
      <c r="D133" s="4" t="s">
        <v>182</v>
      </c>
      <c r="E133" s="4"/>
      <c r="F133" s="7">
        <f>F134</f>
        <v>47574.89</v>
      </c>
      <c r="G133" s="7">
        <f>G134</f>
        <v>0</v>
      </c>
    </row>
    <row r="134" spans="1:7" ht="31.5" x14ac:dyDescent="0.25">
      <c r="A134" s="9" t="s">
        <v>70</v>
      </c>
      <c r="B134" s="4" t="s">
        <v>1</v>
      </c>
      <c r="C134" s="4" t="s">
        <v>177</v>
      </c>
      <c r="D134" s="4" t="s">
        <v>182</v>
      </c>
      <c r="E134" s="4" t="s">
        <v>71</v>
      </c>
      <c r="F134" s="7">
        <f>F135</f>
        <v>47574.89</v>
      </c>
      <c r="G134" s="7">
        <f>G135</f>
        <v>0</v>
      </c>
    </row>
    <row r="135" spans="1:7" ht="31.5" x14ac:dyDescent="0.25">
      <c r="A135" s="9" t="s">
        <v>72</v>
      </c>
      <c r="B135" s="4" t="s">
        <v>1</v>
      </c>
      <c r="C135" s="4" t="s">
        <v>177</v>
      </c>
      <c r="D135" s="4" t="s">
        <v>182</v>
      </c>
      <c r="E135" s="4" t="s">
        <v>73</v>
      </c>
      <c r="F135" s="7">
        <v>47574.89</v>
      </c>
      <c r="G135" s="7"/>
    </row>
    <row r="136" spans="1:7" ht="94.5" x14ac:dyDescent="0.25">
      <c r="A136" s="9" t="s">
        <v>276</v>
      </c>
      <c r="B136" s="4" t="s">
        <v>1</v>
      </c>
      <c r="C136" s="4" t="s">
        <v>177</v>
      </c>
      <c r="D136" s="4" t="s">
        <v>275</v>
      </c>
      <c r="E136" s="4"/>
      <c r="F136" s="7">
        <f>F137</f>
        <v>3498283.85</v>
      </c>
      <c r="G136" s="7">
        <f>G137</f>
        <v>3498283.85</v>
      </c>
    </row>
    <row r="137" spans="1:7" ht="31.5" x14ac:dyDescent="0.25">
      <c r="A137" s="9" t="s">
        <v>70</v>
      </c>
      <c r="B137" s="4" t="s">
        <v>1</v>
      </c>
      <c r="C137" s="4" t="s">
        <v>177</v>
      </c>
      <c r="D137" s="4" t="s">
        <v>275</v>
      </c>
      <c r="E137" s="4" t="s">
        <v>71</v>
      </c>
      <c r="F137" s="7">
        <f>F138</f>
        <v>3498283.85</v>
      </c>
      <c r="G137" s="7">
        <f>G138</f>
        <v>3498283.85</v>
      </c>
    </row>
    <row r="138" spans="1:7" ht="31.5" x14ac:dyDescent="0.25">
      <c r="A138" s="9" t="s">
        <v>72</v>
      </c>
      <c r="B138" s="4" t="s">
        <v>1</v>
      </c>
      <c r="C138" s="4" t="s">
        <v>177</v>
      </c>
      <c r="D138" s="4" t="s">
        <v>275</v>
      </c>
      <c r="E138" s="4" t="s">
        <v>73</v>
      </c>
      <c r="F138" s="7">
        <v>3498283.85</v>
      </c>
      <c r="G138" s="7">
        <v>3498283.85</v>
      </c>
    </row>
    <row r="139" spans="1:7" x14ac:dyDescent="0.25">
      <c r="A139" s="3" t="s">
        <v>33</v>
      </c>
      <c r="B139" s="4" t="s">
        <v>451</v>
      </c>
      <c r="C139" s="4" t="s">
        <v>183</v>
      </c>
      <c r="D139" s="8"/>
      <c r="E139" s="4"/>
      <c r="F139" s="7">
        <f>F140+F146+F143</f>
        <v>15344976.710000001</v>
      </c>
      <c r="G139" s="7">
        <f>G140+G146+G143</f>
        <v>9490956.5099999998</v>
      </c>
    </row>
    <row r="140" spans="1:7" ht="31.5" x14ac:dyDescent="0.25">
      <c r="A140" s="3" t="s">
        <v>34</v>
      </c>
      <c r="B140" s="4" t="s">
        <v>451</v>
      </c>
      <c r="C140" s="4" t="s">
        <v>183</v>
      </c>
      <c r="D140" s="4" t="s">
        <v>457</v>
      </c>
      <c r="E140" s="4"/>
      <c r="F140" s="7">
        <f>F141</f>
        <v>3797218.57</v>
      </c>
      <c r="G140" s="7">
        <f>G141</f>
        <v>3797218.57</v>
      </c>
    </row>
    <row r="141" spans="1:7" ht="31.5" x14ac:dyDescent="0.25">
      <c r="A141" s="9" t="s">
        <v>70</v>
      </c>
      <c r="B141" s="4" t="s">
        <v>451</v>
      </c>
      <c r="C141" s="4" t="s">
        <v>183</v>
      </c>
      <c r="D141" s="4" t="s">
        <v>457</v>
      </c>
      <c r="E141" s="4" t="s">
        <v>71</v>
      </c>
      <c r="F141" s="7">
        <f>F142</f>
        <v>3797218.57</v>
      </c>
      <c r="G141" s="7">
        <f>G142</f>
        <v>3797218.57</v>
      </c>
    </row>
    <row r="142" spans="1:7" ht="31.5" x14ac:dyDescent="0.25">
      <c r="A142" s="9" t="s">
        <v>72</v>
      </c>
      <c r="B142" s="4" t="s">
        <v>451</v>
      </c>
      <c r="C142" s="4" t="s">
        <v>183</v>
      </c>
      <c r="D142" s="4" t="s">
        <v>457</v>
      </c>
      <c r="E142" s="4" t="s">
        <v>73</v>
      </c>
      <c r="F142" s="7">
        <v>3797218.57</v>
      </c>
      <c r="G142" s="7">
        <v>3797218.57</v>
      </c>
    </row>
    <row r="143" spans="1:7" ht="47.25" x14ac:dyDescent="0.25">
      <c r="A143" s="9" t="s">
        <v>37</v>
      </c>
      <c r="B143" s="4" t="s">
        <v>451</v>
      </c>
      <c r="C143" s="4" t="s">
        <v>183</v>
      </c>
      <c r="D143" s="4" t="s">
        <v>184</v>
      </c>
      <c r="E143" s="4"/>
      <c r="F143" s="7">
        <f>F144</f>
        <v>2362662</v>
      </c>
      <c r="G143" s="7">
        <f>G144</f>
        <v>0</v>
      </c>
    </row>
    <row r="144" spans="1:7" ht="31.5" x14ac:dyDescent="0.25">
      <c r="A144" s="9" t="s">
        <v>70</v>
      </c>
      <c r="B144" s="4" t="s">
        <v>451</v>
      </c>
      <c r="C144" s="4" t="s">
        <v>183</v>
      </c>
      <c r="D144" s="4" t="s">
        <v>184</v>
      </c>
      <c r="E144" s="4" t="s">
        <v>71</v>
      </c>
      <c r="F144" s="7">
        <f>F145</f>
        <v>2362662</v>
      </c>
      <c r="G144" s="7">
        <f>G145</f>
        <v>0</v>
      </c>
    </row>
    <row r="145" spans="1:7" ht="31.5" x14ac:dyDescent="0.25">
      <c r="A145" s="9" t="s">
        <v>72</v>
      </c>
      <c r="B145" s="4" t="s">
        <v>451</v>
      </c>
      <c r="C145" s="4" t="s">
        <v>183</v>
      </c>
      <c r="D145" s="4" t="s">
        <v>184</v>
      </c>
      <c r="E145" s="4" t="s">
        <v>73</v>
      </c>
      <c r="F145" s="7">
        <v>2362662</v>
      </c>
      <c r="G145" s="7"/>
    </row>
    <row r="146" spans="1:7" ht="31.5" x14ac:dyDescent="0.25">
      <c r="A146" s="3" t="s">
        <v>185</v>
      </c>
      <c r="B146" s="4" t="s">
        <v>451</v>
      </c>
      <c r="C146" s="4" t="s">
        <v>183</v>
      </c>
      <c r="D146" s="4" t="s">
        <v>186</v>
      </c>
      <c r="E146" s="6"/>
      <c r="F146" s="7">
        <f t="shared" ref="F146:G149" si="11">F147</f>
        <v>9185096.1400000006</v>
      </c>
      <c r="G146" s="7">
        <f t="shared" si="11"/>
        <v>5693737.9400000004</v>
      </c>
    </row>
    <row r="147" spans="1:7" ht="31.5" x14ac:dyDescent="0.25">
      <c r="A147" s="3" t="s">
        <v>452</v>
      </c>
      <c r="B147" s="4" t="s">
        <v>451</v>
      </c>
      <c r="C147" s="4" t="s">
        <v>183</v>
      </c>
      <c r="D147" s="4" t="s">
        <v>187</v>
      </c>
      <c r="E147" s="6"/>
      <c r="F147" s="7">
        <f t="shared" si="11"/>
        <v>9185096.1400000006</v>
      </c>
      <c r="G147" s="7">
        <f t="shared" si="11"/>
        <v>5693737.9400000004</v>
      </c>
    </row>
    <row r="148" spans="1:7" x14ac:dyDescent="0.25">
      <c r="A148" s="11" t="s">
        <v>188</v>
      </c>
      <c r="B148" s="4" t="s">
        <v>451</v>
      </c>
      <c r="C148" s="4" t="s">
        <v>183</v>
      </c>
      <c r="D148" s="4" t="s">
        <v>189</v>
      </c>
      <c r="E148" s="6"/>
      <c r="F148" s="7">
        <f t="shared" si="11"/>
        <v>9185096.1400000006</v>
      </c>
      <c r="G148" s="7">
        <f t="shared" si="11"/>
        <v>5693737.9400000004</v>
      </c>
    </row>
    <row r="149" spans="1:7" ht="31.5" x14ac:dyDescent="0.25">
      <c r="A149" s="9" t="s">
        <v>70</v>
      </c>
      <c r="B149" s="4" t="s">
        <v>451</v>
      </c>
      <c r="C149" s="4" t="s">
        <v>183</v>
      </c>
      <c r="D149" s="4" t="s">
        <v>189</v>
      </c>
      <c r="E149" s="4" t="s">
        <v>71</v>
      </c>
      <c r="F149" s="7">
        <f t="shared" si="11"/>
        <v>9185096.1400000006</v>
      </c>
      <c r="G149" s="7">
        <f t="shared" si="11"/>
        <v>5693737.9400000004</v>
      </c>
    </row>
    <row r="150" spans="1:7" ht="31.5" x14ac:dyDescent="0.25">
      <c r="A150" s="9" t="s">
        <v>72</v>
      </c>
      <c r="B150" s="4" t="s">
        <v>451</v>
      </c>
      <c r="C150" s="4" t="s">
        <v>183</v>
      </c>
      <c r="D150" s="4" t="s">
        <v>189</v>
      </c>
      <c r="E150" s="4" t="s">
        <v>73</v>
      </c>
      <c r="F150" s="7">
        <v>9185096.1400000006</v>
      </c>
      <c r="G150" s="7">
        <v>5693737.9400000004</v>
      </c>
    </row>
    <row r="151" spans="1:7" x14ac:dyDescent="0.25">
      <c r="A151" s="5" t="s">
        <v>190</v>
      </c>
      <c r="B151" s="6" t="s">
        <v>1</v>
      </c>
      <c r="C151" s="6" t="s">
        <v>191</v>
      </c>
      <c r="D151" s="6"/>
      <c r="E151" s="6"/>
      <c r="F151" s="2">
        <f>+F162+F152</f>
        <v>150000</v>
      </c>
      <c r="G151" s="2">
        <f>+G162+G152</f>
        <v>45125</v>
      </c>
    </row>
    <row r="152" spans="1:7" ht="31.5" x14ac:dyDescent="0.25">
      <c r="A152" s="9" t="s">
        <v>35</v>
      </c>
      <c r="B152" s="4" t="s">
        <v>1</v>
      </c>
      <c r="C152" s="4" t="s">
        <v>192</v>
      </c>
      <c r="D152" s="4"/>
      <c r="E152" s="4"/>
      <c r="F152" s="7">
        <f t="shared" ref="F152:G156" si="12">F153</f>
        <v>50000</v>
      </c>
      <c r="G152" s="7">
        <f t="shared" si="12"/>
        <v>33125</v>
      </c>
    </row>
    <row r="153" spans="1:7" ht="31.5" x14ac:dyDescent="0.25">
      <c r="A153" s="9" t="s">
        <v>94</v>
      </c>
      <c r="B153" s="4" t="s">
        <v>1</v>
      </c>
      <c r="C153" s="4" t="s">
        <v>192</v>
      </c>
      <c r="D153" s="4" t="s">
        <v>95</v>
      </c>
      <c r="E153" s="4"/>
      <c r="F153" s="7">
        <f t="shared" si="12"/>
        <v>50000</v>
      </c>
      <c r="G153" s="7">
        <f t="shared" si="12"/>
        <v>33125</v>
      </c>
    </row>
    <row r="154" spans="1:7" ht="63" x14ac:dyDescent="0.25">
      <c r="A154" s="9" t="s">
        <v>193</v>
      </c>
      <c r="B154" s="4" t="s">
        <v>1</v>
      </c>
      <c r="C154" s="4" t="s">
        <v>192</v>
      </c>
      <c r="D154" s="4" t="s">
        <v>97</v>
      </c>
      <c r="E154" s="4"/>
      <c r="F154" s="7">
        <f t="shared" si="12"/>
        <v>50000</v>
      </c>
      <c r="G154" s="7">
        <f t="shared" si="12"/>
        <v>33125</v>
      </c>
    </row>
    <row r="155" spans="1:7" ht="47.25" x14ac:dyDescent="0.25">
      <c r="A155" s="9" t="s">
        <v>17</v>
      </c>
      <c r="B155" s="4" t="s">
        <v>1</v>
      </c>
      <c r="C155" s="4" t="s">
        <v>192</v>
      </c>
      <c r="D155" s="4" t="s">
        <v>98</v>
      </c>
      <c r="E155" s="4"/>
      <c r="F155" s="7">
        <f t="shared" si="12"/>
        <v>50000</v>
      </c>
      <c r="G155" s="7">
        <f t="shared" si="12"/>
        <v>33125</v>
      </c>
    </row>
    <row r="156" spans="1:7" ht="31.5" x14ac:dyDescent="0.25">
      <c r="A156" s="9" t="s">
        <v>70</v>
      </c>
      <c r="B156" s="4" t="s">
        <v>1</v>
      </c>
      <c r="C156" s="4" t="s">
        <v>192</v>
      </c>
      <c r="D156" s="4" t="s">
        <v>98</v>
      </c>
      <c r="E156" s="4" t="s">
        <v>71</v>
      </c>
      <c r="F156" s="7">
        <f t="shared" si="12"/>
        <v>50000</v>
      </c>
      <c r="G156" s="7">
        <f t="shared" si="12"/>
        <v>33125</v>
      </c>
    </row>
    <row r="157" spans="1:7" ht="31.5" x14ac:dyDescent="0.25">
      <c r="A157" s="9" t="s">
        <v>72</v>
      </c>
      <c r="B157" s="4" t="s">
        <v>1</v>
      </c>
      <c r="C157" s="4" t="s">
        <v>192</v>
      </c>
      <c r="D157" s="4" t="s">
        <v>98</v>
      </c>
      <c r="E157" s="4" t="s">
        <v>73</v>
      </c>
      <c r="F157" s="15">
        <v>50000</v>
      </c>
      <c r="G157" s="7">
        <v>33125</v>
      </c>
    </row>
    <row r="158" spans="1:7" x14ac:dyDescent="0.25">
      <c r="A158" s="9" t="s">
        <v>194</v>
      </c>
      <c r="B158" s="4" t="s">
        <v>1</v>
      </c>
      <c r="C158" s="4" t="s">
        <v>195</v>
      </c>
      <c r="D158" s="4"/>
      <c r="E158" s="4"/>
      <c r="F158" s="15">
        <f t="shared" ref="F158:G162" si="13">F159</f>
        <v>100000</v>
      </c>
      <c r="G158" s="7">
        <f t="shared" si="13"/>
        <v>12000</v>
      </c>
    </row>
    <row r="159" spans="1:7" ht="47.25" x14ac:dyDescent="0.25">
      <c r="A159" s="9" t="s">
        <v>196</v>
      </c>
      <c r="B159" s="4" t="s">
        <v>1</v>
      </c>
      <c r="C159" s="4" t="s">
        <v>195</v>
      </c>
      <c r="D159" s="4" t="s">
        <v>197</v>
      </c>
      <c r="E159" s="4"/>
      <c r="F159" s="15">
        <f t="shared" si="13"/>
        <v>100000</v>
      </c>
      <c r="G159" s="7">
        <f t="shared" si="13"/>
        <v>12000</v>
      </c>
    </row>
    <row r="160" spans="1:7" ht="47.25" x14ac:dyDescent="0.25">
      <c r="A160" s="9" t="s">
        <v>198</v>
      </c>
      <c r="B160" s="4" t="s">
        <v>1</v>
      </c>
      <c r="C160" s="4" t="s">
        <v>195</v>
      </c>
      <c r="D160" s="4" t="s">
        <v>199</v>
      </c>
      <c r="E160" s="4"/>
      <c r="F160" s="15">
        <f t="shared" si="13"/>
        <v>100000</v>
      </c>
      <c r="G160" s="7">
        <f t="shared" si="13"/>
        <v>12000</v>
      </c>
    </row>
    <row r="161" spans="1:7" x14ac:dyDescent="0.25">
      <c r="A161" s="9" t="s">
        <v>24</v>
      </c>
      <c r="B161" s="4" t="s">
        <v>1</v>
      </c>
      <c r="C161" s="4" t="s">
        <v>195</v>
      </c>
      <c r="D161" s="4" t="s">
        <v>200</v>
      </c>
      <c r="E161" s="4"/>
      <c r="F161" s="15">
        <f t="shared" si="13"/>
        <v>100000</v>
      </c>
      <c r="G161" s="7">
        <f t="shared" si="13"/>
        <v>12000</v>
      </c>
    </row>
    <row r="162" spans="1:7" ht="31.5" x14ac:dyDescent="0.25">
      <c r="A162" s="9" t="s">
        <v>70</v>
      </c>
      <c r="B162" s="77" t="s">
        <v>1</v>
      </c>
      <c r="C162" s="4" t="s">
        <v>55</v>
      </c>
      <c r="D162" s="4" t="s">
        <v>200</v>
      </c>
      <c r="E162" s="4" t="s">
        <v>71</v>
      </c>
      <c r="F162" s="15">
        <f t="shared" si="13"/>
        <v>100000</v>
      </c>
      <c r="G162" s="7">
        <f t="shared" si="13"/>
        <v>12000</v>
      </c>
    </row>
    <row r="163" spans="1:7" ht="31.5" x14ac:dyDescent="0.25">
      <c r="A163" s="9" t="s">
        <v>72</v>
      </c>
      <c r="B163" s="77" t="s">
        <v>1</v>
      </c>
      <c r="C163" s="4" t="s">
        <v>55</v>
      </c>
      <c r="D163" s="4" t="s">
        <v>200</v>
      </c>
      <c r="E163" s="4" t="s">
        <v>73</v>
      </c>
      <c r="F163" s="15">
        <v>100000</v>
      </c>
      <c r="G163" s="7">
        <v>12000</v>
      </c>
    </row>
    <row r="164" spans="1:7" x14ac:dyDescent="0.25">
      <c r="A164" s="5" t="s">
        <v>201</v>
      </c>
      <c r="B164" s="6" t="s">
        <v>1</v>
      </c>
      <c r="C164" s="6" t="s">
        <v>202</v>
      </c>
      <c r="D164" s="8"/>
      <c r="E164" s="6"/>
      <c r="F164" s="2">
        <f>F165</f>
        <v>18580911</v>
      </c>
      <c r="G164" s="2">
        <f>G165</f>
        <v>12867989.950000001</v>
      </c>
    </row>
    <row r="165" spans="1:7" x14ac:dyDescent="0.25">
      <c r="A165" s="3" t="s">
        <v>36</v>
      </c>
      <c r="B165" s="4" t="s">
        <v>1</v>
      </c>
      <c r="C165" s="4" t="s">
        <v>203</v>
      </c>
      <c r="D165" s="8"/>
      <c r="E165" s="4"/>
      <c r="F165" s="7">
        <f>F171+F166+F189</f>
        <v>18580911</v>
      </c>
      <c r="G165" s="7">
        <f>G171+G166</f>
        <v>12867989.950000001</v>
      </c>
    </row>
    <row r="166" spans="1:7" ht="31.5" x14ac:dyDescent="0.25">
      <c r="A166" s="9" t="s">
        <v>204</v>
      </c>
      <c r="B166" s="4" t="s">
        <v>1</v>
      </c>
      <c r="C166" s="4" t="s">
        <v>203</v>
      </c>
      <c r="D166" s="4" t="s">
        <v>205</v>
      </c>
      <c r="E166" s="113"/>
      <c r="F166" s="7">
        <f t="shared" ref="F166:G169" si="14">F167</f>
        <v>25000</v>
      </c>
      <c r="G166" s="7">
        <f t="shared" si="14"/>
        <v>0</v>
      </c>
    </row>
    <row r="167" spans="1:7" ht="47.25" x14ac:dyDescent="0.25">
      <c r="A167" s="9" t="s">
        <v>206</v>
      </c>
      <c r="B167" s="4" t="s">
        <v>1</v>
      </c>
      <c r="C167" s="4" t="s">
        <v>203</v>
      </c>
      <c r="D167" s="4" t="s">
        <v>207</v>
      </c>
      <c r="E167" s="113"/>
      <c r="F167" s="7">
        <f t="shared" si="14"/>
        <v>25000</v>
      </c>
      <c r="G167" s="7">
        <f t="shared" si="14"/>
        <v>0</v>
      </c>
    </row>
    <row r="168" spans="1:7" ht="31.5" x14ac:dyDescent="0.25">
      <c r="A168" s="9" t="s">
        <v>50</v>
      </c>
      <c r="B168" s="4" t="s">
        <v>1</v>
      </c>
      <c r="C168" s="4" t="s">
        <v>203</v>
      </c>
      <c r="D168" s="4" t="s">
        <v>208</v>
      </c>
      <c r="E168" s="4"/>
      <c r="F168" s="7">
        <f t="shared" si="14"/>
        <v>25000</v>
      </c>
      <c r="G168" s="7">
        <f t="shared" si="14"/>
        <v>0</v>
      </c>
    </row>
    <row r="169" spans="1:7" ht="78.75" x14ac:dyDescent="0.25">
      <c r="A169" s="9" t="s">
        <v>66</v>
      </c>
      <c r="B169" s="4" t="s">
        <v>1</v>
      </c>
      <c r="C169" s="4" t="s">
        <v>203</v>
      </c>
      <c r="D169" s="4" t="s">
        <v>208</v>
      </c>
      <c r="E169" s="4" t="s">
        <v>67</v>
      </c>
      <c r="F169" s="7">
        <f t="shared" si="14"/>
        <v>25000</v>
      </c>
      <c r="G169" s="7">
        <f t="shared" si="14"/>
        <v>0</v>
      </c>
    </row>
    <row r="170" spans="1:7" x14ac:dyDescent="0.25">
      <c r="A170" s="9" t="s">
        <v>88</v>
      </c>
      <c r="B170" s="4" t="s">
        <v>1</v>
      </c>
      <c r="C170" s="4" t="s">
        <v>203</v>
      </c>
      <c r="D170" s="4" t="s">
        <v>208</v>
      </c>
      <c r="E170" s="4" t="s">
        <v>99</v>
      </c>
      <c r="F170" s="7">
        <v>25000</v>
      </c>
      <c r="G170" s="7"/>
    </row>
    <row r="171" spans="1:7" ht="31.5" x14ac:dyDescent="0.25">
      <c r="A171" s="3" t="s">
        <v>209</v>
      </c>
      <c r="B171" s="4" t="s">
        <v>1</v>
      </c>
      <c r="C171" s="4" t="s">
        <v>203</v>
      </c>
      <c r="D171" s="4" t="s">
        <v>210</v>
      </c>
      <c r="E171" s="78"/>
      <c r="F171" s="7">
        <f>F172+F184</f>
        <v>17555911</v>
      </c>
      <c r="G171" s="7">
        <f>G172+G184</f>
        <v>12867989.950000001</v>
      </c>
    </row>
    <row r="172" spans="1:7" x14ac:dyDescent="0.25">
      <c r="A172" s="3" t="s">
        <v>211</v>
      </c>
      <c r="B172" s="4" t="s">
        <v>1</v>
      </c>
      <c r="C172" s="4" t="s">
        <v>212</v>
      </c>
      <c r="D172" s="4" t="s">
        <v>213</v>
      </c>
      <c r="E172" s="4"/>
      <c r="F172" s="7">
        <f>F174+F179</f>
        <v>17083611</v>
      </c>
      <c r="G172" s="7">
        <f>G174+G179</f>
        <v>12442689.950000001</v>
      </c>
    </row>
    <row r="173" spans="1:7" ht="31.5" x14ac:dyDescent="0.25">
      <c r="A173" s="3" t="s">
        <v>214</v>
      </c>
      <c r="B173" s="4" t="s">
        <v>1</v>
      </c>
      <c r="C173" s="4" t="s">
        <v>212</v>
      </c>
      <c r="D173" s="4" t="s">
        <v>215</v>
      </c>
      <c r="E173" s="4"/>
      <c r="F173" s="7">
        <f>F174</f>
        <v>15768714.970000001</v>
      </c>
      <c r="G173" s="7">
        <f>G174</f>
        <v>11359134.810000001</v>
      </c>
    </row>
    <row r="174" spans="1:7" ht="31.5" x14ac:dyDescent="0.25">
      <c r="A174" s="3" t="s">
        <v>45</v>
      </c>
      <c r="B174" s="4" t="s">
        <v>1</v>
      </c>
      <c r="C174" s="10" t="s">
        <v>203</v>
      </c>
      <c r="D174" s="16" t="s">
        <v>216</v>
      </c>
      <c r="E174" s="10" t="s">
        <v>54</v>
      </c>
      <c r="F174" s="7">
        <f>F175+F177</f>
        <v>15768714.970000001</v>
      </c>
      <c r="G174" s="7">
        <f>G175+G177</f>
        <v>11359134.810000001</v>
      </c>
    </row>
    <row r="175" spans="1:7" ht="78.75" x14ac:dyDescent="0.25">
      <c r="A175" s="9" t="s">
        <v>66</v>
      </c>
      <c r="B175" s="4" t="s">
        <v>1</v>
      </c>
      <c r="C175" s="10" t="s">
        <v>203</v>
      </c>
      <c r="D175" s="16" t="s">
        <v>216</v>
      </c>
      <c r="E175" s="10" t="s">
        <v>67</v>
      </c>
      <c r="F175" s="7">
        <f>F176</f>
        <v>13112750.970000001</v>
      </c>
      <c r="G175" s="7">
        <f>G176</f>
        <v>9687360.9900000002</v>
      </c>
    </row>
    <row r="176" spans="1:7" x14ac:dyDescent="0.25">
      <c r="A176" s="9" t="s">
        <v>88</v>
      </c>
      <c r="B176" s="4" t="s">
        <v>1</v>
      </c>
      <c r="C176" s="10" t="s">
        <v>203</v>
      </c>
      <c r="D176" s="16" t="s">
        <v>216</v>
      </c>
      <c r="E176" s="10" t="s">
        <v>99</v>
      </c>
      <c r="F176" s="7">
        <v>13112750.970000001</v>
      </c>
      <c r="G176" s="7">
        <v>9687360.9900000002</v>
      </c>
    </row>
    <row r="177" spans="1:7" ht="31.5" x14ac:dyDescent="0.25">
      <c r="A177" s="9" t="s">
        <v>70</v>
      </c>
      <c r="B177" s="4" t="s">
        <v>1</v>
      </c>
      <c r="C177" s="10" t="s">
        <v>203</v>
      </c>
      <c r="D177" s="16" t="s">
        <v>216</v>
      </c>
      <c r="E177" s="10" t="s">
        <v>71</v>
      </c>
      <c r="F177" s="7">
        <f>F178</f>
        <v>2655964</v>
      </c>
      <c r="G177" s="7">
        <f>G178</f>
        <v>1671773.82</v>
      </c>
    </row>
    <row r="178" spans="1:7" ht="31.5" x14ac:dyDescent="0.25">
      <c r="A178" s="9" t="s">
        <v>72</v>
      </c>
      <c r="B178" s="4" t="s">
        <v>1</v>
      </c>
      <c r="C178" s="10" t="s">
        <v>203</v>
      </c>
      <c r="D178" s="16" t="s">
        <v>216</v>
      </c>
      <c r="E178" s="10" t="s">
        <v>73</v>
      </c>
      <c r="F178" s="7">
        <v>2655964</v>
      </c>
      <c r="G178" s="7">
        <v>1671773.82</v>
      </c>
    </row>
    <row r="179" spans="1:7" ht="47.25" x14ac:dyDescent="0.25">
      <c r="A179" s="9" t="s">
        <v>46</v>
      </c>
      <c r="B179" s="1" t="s">
        <v>1</v>
      </c>
      <c r="C179" s="1" t="s">
        <v>203</v>
      </c>
      <c r="D179" s="1" t="s">
        <v>217</v>
      </c>
      <c r="E179" s="10"/>
      <c r="F179" s="7">
        <f>F182+F180</f>
        <v>1314896.03</v>
      </c>
      <c r="G179" s="7">
        <f>G182+G180</f>
        <v>1083555.1400000001</v>
      </c>
    </row>
    <row r="180" spans="1:7" ht="78.75" x14ac:dyDescent="0.25">
      <c r="A180" s="9" t="s">
        <v>66</v>
      </c>
      <c r="B180" s="1" t="s">
        <v>1</v>
      </c>
      <c r="C180" s="1" t="s">
        <v>203</v>
      </c>
      <c r="D180" s="1" t="s">
        <v>217</v>
      </c>
      <c r="E180" s="10">
        <v>100</v>
      </c>
      <c r="F180" s="7">
        <f>F181</f>
        <v>583413.53</v>
      </c>
      <c r="G180" s="7">
        <f>G181</f>
        <v>465576.39</v>
      </c>
    </row>
    <row r="181" spans="1:7" x14ac:dyDescent="0.25">
      <c r="A181" s="9" t="s">
        <v>88</v>
      </c>
      <c r="B181" s="1" t="s">
        <v>1</v>
      </c>
      <c r="C181" s="1" t="s">
        <v>203</v>
      </c>
      <c r="D181" s="1" t="s">
        <v>217</v>
      </c>
      <c r="E181" s="10">
        <v>110</v>
      </c>
      <c r="F181" s="7">
        <v>583413.53</v>
      </c>
      <c r="G181" s="7">
        <v>465576.39</v>
      </c>
    </row>
    <row r="182" spans="1:7" ht="31.5" x14ac:dyDescent="0.25">
      <c r="A182" s="9" t="s">
        <v>70</v>
      </c>
      <c r="B182" s="4" t="s">
        <v>1</v>
      </c>
      <c r="C182" s="10" t="s">
        <v>203</v>
      </c>
      <c r="D182" s="1" t="s">
        <v>217</v>
      </c>
      <c r="E182" s="10" t="s">
        <v>71</v>
      </c>
      <c r="F182" s="7">
        <f>F183</f>
        <v>731482.5</v>
      </c>
      <c r="G182" s="7">
        <f>G183</f>
        <v>617978.75</v>
      </c>
    </row>
    <row r="183" spans="1:7" ht="31.5" x14ac:dyDescent="0.25">
      <c r="A183" s="9" t="s">
        <v>72</v>
      </c>
      <c r="B183" s="4" t="s">
        <v>1</v>
      </c>
      <c r="C183" s="10" t="s">
        <v>203</v>
      </c>
      <c r="D183" s="1" t="s">
        <v>217</v>
      </c>
      <c r="E183" s="10" t="s">
        <v>73</v>
      </c>
      <c r="F183" s="7">
        <v>731482.5</v>
      </c>
      <c r="G183" s="7">
        <v>617978.75</v>
      </c>
    </row>
    <row r="184" spans="1:7" ht="31.5" x14ac:dyDescent="0.25">
      <c r="A184" s="79" t="s">
        <v>218</v>
      </c>
      <c r="B184" s="4" t="s">
        <v>1</v>
      </c>
      <c r="C184" s="17" t="s">
        <v>6</v>
      </c>
      <c r="D184" s="16" t="s">
        <v>219</v>
      </c>
      <c r="E184" s="10"/>
      <c r="F184" s="7">
        <f t="shared" ref="F184:G187" si="15">F185</f>
        <v>472300</v>
      </c>
      <c r="G184" s="7">
        <f t="shared" si="15"/>
        <v>425300</v>
      </c>
    </row>
    <row r="185" spans="1:7" ht="47.25" x14ac:dyDescent="0.25">
      <c r="A185" s="3" t="s">
        <v>220</v>
      </c>
      <c r="B185" s="4" t="s">
        <v>1</v>
      </c>
      <c r="C185" s="17" t="s">
        <v>6</v>
      </c>
      <c r="D185" s="16" t="s">
        <v>221</v>
      </c>
      <c r="E185" s="10"/>
      <c r="F185" s="7">
        <f t="shared" si="15"/>
        <v>472300</v>
      </c>
      <c r="G185" s="7">
        <f t="shared" si="15"/>
        <v>425300</v>
      </c>
    </row>
    <row r="186" spans="1:7" ht="31.5" x14ac:dyDescent="0.25">
      <c r="A186" s="3" t="s">
        <v>47</v>
      </c>
      <c r="B186" s="4" t="s">
        <v>1</v>
      </c>
      <c r="C186" s="17" t="s">
        <v>6</v>
      </c>
      <c r="D186" s="16" t="s">
        <v>222</v>
      </c>
      <c r="E186" s="10"/>
      <c r="F186" s="7">
        <f t="shared" si="15"/>
        <v>472300</v>
      </c>
      <c r="G186" s="7">
        <f t="shared" si="15"/>
        <v>425300</v>
      </c>
    </row>
    <row r="187" spans="1:7" ht="31.5" x14ac:dyDescent="0.25">
      <c r="A187" s="9" t="s">
        <v>70</v>
      </c>
      <c r="B187" s="4" t="s">
        <v>1</v>
      </c>
      <c r="C187" s="10" t="s">
        <v>203</v>
      </c>
      <c r="D187" s="16" t="s">
        <v>222</v>
      </c>
      <c r="E187" s="10" t="s">
        <v>71</v>
      </c>
      <c r="F187" s="7">
        <f t="shared" si="15"/>
        <v>472300</v>
      </c>
      <c r="G187" s="7">
        <f t="shared" si="15"/>
        <v>425300</v>
      </c>
    </row>
    <row r="188" spans="1:7" ht="31.5" x14ac:dyDescent="0.25">
      <c r="A188" s="9" t="s">
        <v>72</v>
      </c>
      <c r="B188" s="4" t="s">
        <v>1</v>
      </c>
      <c r="C188" s="10" t="s">
        <v>203</v>
      </c>
      <c r="D188" s="16" t="s">
        <v>222</v>
      </c>
      <c r="E188" s="10" t="s">
        <v>73</v>
      </c>
      <c r="F188" s="7">
        <v>472300</v>
      </c>
      <c r="G188" s="7">
        <v>425300</v>
      </c>
    </row>
    <row r="189" spans="1:7" ht="31.5" x14ac:dyDescent="0.25">
      <c r="A189" s="9" t="s">
        <v>70</v>
      </c>
      <c r="B189" s="4" t="s">
        <v>1</v>
      </c>
      <c r="C189" s="10" t="s">
        <v>203</v>
      </c>
      <c r="D189" s="16" t="s">
        <v>453</v>
      </c>
      <c r="E189" s="10" t="s">
        <v>71</v>
      </c>
      <c r="F189" s="7">
        <f>F190</f>
        <v>1000000</v>
      </c>
      <c r="G189" s="7">
        <f>G190</f>
        <v>0</v>
      </c>
    </row>
    <row r="190" spans="1:7" ht="31.5" x14ac:dyDescent="0.25">
      <c r="A190" s="9" t="s">
        <v>72</v>
      </c>
      <c r="B190" s="4" t="s">
        <v>1</v>
      </c>
      <c r="C190" s="10" t="s">
        <v>203</v>
      </c>
      <c r="D190" s="16" t="s">
        <v>453</v>
      </c>
      <c r="E190" s="10" t="s">
        <v>73</v>
      </c>
      <c r="F190" s="7">
        <v>1000000</v>
      </c>
      <c r="G190" s="7"/>
    </row>
    <row r="191" spans="1:7" x14ac:dyDescent="0.25">
      <c r="A191" s="5" t="s">
        <v>223</v>
      </c>
      <c r="B191" s="6" t="s">
        <v>1</v>
      </c>
      <c r="C191" s="6" t="s">
        <v>224</v>
      </c>
      <c r="D191" s="4"/>
      <c r="E191" s="6"/>
      <c r="F191" s="2">
        <f>F199+F206+F192</f>
        <v>789000.67</v>
      </c>
      <c r="G191" s="2">
        <f>G199+G206+G192</f>
        <v>541862.22</v>
      </c>
    </row>
    <row r="192" spans="1:7" x14ac:dyDescent="0.25">
      <c r="A192" s="9" t="s">
        <v>38</v>
      </c>
      <c r="B192" s="4" t="s">
        <v>1</v>
      </c>
      <c r="C192" s="4" t="s">
        <v>225</v>
      </c>
      <c r="D192" s="4"/>
      <c r="E192" s="4"/>
      <c r="F192" s="7">
        <f t="shared" ref="F192:G197" si="16">F193</f>
        <v>240208.67</v>
      </c>
      <c r="G192" s="7">
        <f t="shared" si="16"/>
        <v>177751.64</v>
      </c>
    </row>
    <row r="193" spans="1:7" ht="31.5" x14ac:dyDescent="0.25">
      <c r="A193" s="9" t="s">
        <v>226</v>
      </c>
      <c r="B193" s="4" t="s">
        <v>1</v>
      </c>
      <c r="C193" s="4" t="s">
        <v>225</v>
      </c>
      <c r="D193" s="4" t="s">
        <v>227</v>
      </c>
      <c r="E193" s="4"/>
      <c r="F193" s="7">
        <f>F194</f>
        <v>240208.67</v>
      </c>
      <c r="G193" s="7">
        <f>G194</f>
        <v>177751.64</v>
      </c>
    </row>
    <row r="194" spans="1:7" ht="31.5" x14ac:dyDescent="0.25">
      <c r="A194" s="9" t="s">
        <v>228</v>
      </c>
      <c r="B194" s="4" t="s">
        <v>1</v>
      </c>
      <c r="C194" s="4" t="s">
        <v>225</v>
      </c>
      <c r="D194" s="4" t="s">
        <v>229</v>
      </c>
      <c r="E194" s="4"/>
      <c r="F194" s="7">
        <f t="shared" si="16"/>
        <v>240208.67</v>
      </c>
      <c r="G194" s="7">
        <f t="shared" si="16"/>
        <v>177751.64</v>
      </c>
    </row>
    <row r="195" spans="1:7" ht="47.25" x14ac:dyDescent="0.25">
      <c r="A195" s="9" t="s">
        <v>230</v>
      </c>
      <c r="B195" s="4" t="s">
        <v>1</v>
      </c>
      <c r="C195" s="4" t="s">
        <v>225</v>
      </c>
      <c r="D195" s="4" t="s">
        <v>231</v>
      </c>
      <c r="E195" s="4"/>
      <c r="F195" s="7">
        <f t="shared" si="16"/>
        <v>240208.67</v>
      </c>
      <c r="G195" s="7">
        <f t="shared" si="16"/>
        <v>177751.64</v>
      </c>
    </row>
    <row r="196" spans="1:7" ht="31.5" x14ac:dyDescent="0.25">
      <c r="A196" s="9" t="s">
        <v>39</v>
      </c>
      <c r="B196" s="4" t="s">
        <v>1</v>
      </c>
      <c r="C196" s="4" t="s">
        <v>225</v>
      </c>
      <c r="D196" s="4" t="s">
        <v>232</v>
      </c>
      <c r="E196" s="4"/>
      <c r="F196" s="7">
        <f t="shared" si="16"/>
        <v>240208.67</v>
      </c>
      <c r="G196" s="7">
        <f t="shared" si="16"/>
        <v>177751.64</v>
      </c>
    </row>
    <row r="197" spans="1:7" x14ac:dyDescent="0.25">
      <c r="A197" s="9" t="s">
        <v>89</v>
      </c>
      <c r="B197" s="4" t="s">
        <v>1</v>
      </c>
      <c r="C197" s="4" t="s">
        <v>225</v>
      </c>
      <c r="D197" s="4" t="s">
        <v>232</v>
      </c>
      <c r="E197" s="4" t="s">
        <v>90</v>
      </c>
      <c r="F197" s="7">
        <f t="shared" si="16"/>
        <v>240208.67</v>
      </c>
      <c r="G197" s="7">
        <f t="shared" si="16"/>
        <v>177751.64</v>
      </c>
    </row>
    <row r="198" spans="1:7" ht="31.5" x14ac:dyDescent="0.25">
      <c r="A198" s="9" t="s">
        <v>233</v>
      </c>
      <c r="B198" s="4" t="s">
        <v>1</v>
      </c>
      <c r="C198" s="4" t="s">
        <v>225</v>
      </c>
      <c r="D198" s="4" t="s">
        <v>232</v>
      </c>
      <c r="E198" s="4" t="s">
        <v>2</v>
      </c>
      <c r="F198" s="7">
        <v>240208.67</v>
      </c>
      <c r="G198" s="7">
        <v>177751.64</v>
      </c>
    </row>
    <row r="199" spans="1:7" x14ac:dyDescent="0.25">
      <c r="A199" s="3" t="s">
        <v>40</v>
      </c>
      <c r="B199" s="4" t="s">
        <v>1</v>
      </c>
      <c r="C199" s="4" t="s">
        <v>234</v>
      </c>
      <c r="D199" s="4"/>
      <c r="E199" s="4"/>
      <c r="F199" s="7">
        <f t="shared" ref="F199:G204" si="17">F200</f>
        <v>114792</v>
      </c>
      <c r="G199" s="7">
        <f t="shared" si="17"/>
        <v>75241.47</v>
      </c>
    </row>
    <row r="200" spans="1:7" ht="31.5" x14ac:dyDescent="0.25">
      <c r="A200" s="3" t="s">
        <v>226</v>
      </c>
      <c r="B200" s="4" t="s">
        <v>1</v>
      </c>
      <c r="C200" s="4" t="s">
        <v>234</v>
      </c>
      <c r="D200" s="4" t="s">
        <v>227</v>
      </c>
      <c r="E200" s="4"/>
      <c r="F200" s="7">
        <f t="shared" si="17"/>
        <v>114792</v>
      </c>
      <c r="G200" s="7">
        <f t="shared" si="17"/>
        <v>75241.47</v>
      </c>
    </row>
    <row r="201" spans="1:7" ht="31.5" x14ac:dyDescent="0.25">
      <c r="A201" s="3" t="s">
        <v>228</v>
      </c>
      <c r="B201" s="4" t="s">
        <v>1</v>
      </c>
      <c r="C201" s="4" t="s">
        <v>234</v>
      </c>
      <c r="D201" s="4" t="s">
        <v>229</v>
      </c>
      <c r="E201" s="4"/>
      <c r="F201" s="7">
        <f t="shared" si="17"/>
        <v>114792</v>
      </c>
      <c r="G201" s="7">
        <f t="shared" si="17"/>
        <v>75241.47</v>
      </c>
    </row>
    <row r="202" spans="1:7" ht="47.25" x14ac:dyDescent="0.25">
      <c r="A202" s="3" t="s">
        <v>235</v>
      </c>
      <c r="B202" s="4" t="s">
        <v>1</v>
      </c>
      <c r="C202" s="4" t="s">
        <v>234</v>
      </c>
      <c r="D202" s="4" t="s">
        <v>236</v>
      </c>
      <c r="E202" s="4"/>
      <c r="F202" s="7">
        <f t="shared" si="17"/>
        <v>114792</v>
      </c>
      <c r="G202" s="7">
        <f t="shared" si="17"/>
        <v>75241.47</v>
      </c>
    </row>
    <row r="203" spans="1:7" ht="78.75" x14ac:dyDescent="0.25">
      <c r="A203" s="3" t="s">
        <v>237</v>
      </c>
      <c r="B203" s="4" t="s">
        <v>1</v>
      </c>
      <c r="C203" s="4" t="s">
        <v>234</v>
      </c>
      <c r="D203" s="4" t="s">
        <v>238</v>
      </c>
      <c r="E203" s="4"/>
      <c r="F203" s="7">
        <f t="shared" si="17"/>
        <v>114792</v>
      </c>
      <c r="G203" s="7">
        <f t="shared" si="17"/>
        <v>75241.47</v>
      </c>
    </row>
    <row r="204" spans="1:7" x14ac:dyDescent="0.25">
      <c r="A204" s="3" t="s">
        <v>239</v>
      </c>
      <c r="B204" s="4" t="s">
        <v>1</v>
      </c>
      <c r="C204" s="4" t="s">
        <v>234</v>
      </c>
      <c r="D204" s="4" t="s">
        <v>238</v>
      </c>
      <c r="E204" s="4" t="s">
        <v>9</v>
      </c>
      <c r="F204" s="7">
        <f t="shared" si="17"/>
        <v>114792</v>
      </c>
      <c r="G204" s="7">
        <f t="shared" si="17"/>
        <v>75241.47</v>
      </c>
    </row>
    <row r="205" spans="1:7" x14ac:dyDescent="0.25">
      <c r="A205" s="3" t="s">
        <v>240</v>
      </c>
      <c r="B205" s="4" t="s">
        <v>1</v>
      </c>
      <c r="C205" s="4" t="s">
        <v>234</v>
      </c>
      <c r="D205" s="4" t="s">
        <v>238</v>
      </c>
      <c r="E205" s="4" t="s">
        <v>7</v>
      </c>
      <c r="F205" s="7">
        <v>114792</v>
      </c>
      <c r="G205" s="7">
        <v>75241.47</v>
      </c>
    </row>
    <row r="206" spans="1:7" x14ac:dyDescent="0.25">
      <c r="A206" s="3" t="s">
        <v>41</v>
      </c>
      <c r="B206" s="4" t="s">
        <v>1</v>
      </c>
      <c r="C206" s="4" t="s">
        <v>241</v>
      </c>
      <c r="D206" s="4"/>
      <c r="E206" s="4"/>
      <c r="F206" s="7">
        <f>F207+F217</f>
        <v>434000</v>
      </c>
      <c r="G206" s="7">
        <f>G207+G217</f>
        <v>288869.11</v>
      </c>
    </row>
    <row r="207" spans="1:7" ht="31.5" x14ac:dyDescent="0.25">
      <c r="A207" s="3" t="s">
        <v>242</v>
      </c>
      <c r="B207" s="4" t="s">
        <v>1</v>
      </c>
      <c r="C207" s="4" t="s">
        <v>241</v>
      </c>
      <c r="D207" s="4" t="s">
        <v>227</v>
      </c>
      <c r="E207" s="4"/>
      <c r="F207" s="7">
        <f>F210</f>
        <v>344000</v>
      </c>
      <c r="G207" s="7">
        <f>G210</f>
        <v>198869.11</v>
      </c>
    </row>
    <row r="208" spans="1:7" ht="31.5" x14ac:dyDescent="0.25">
      <c r="A208" s="3" t="s">
        <v>228</v>
      </c>
      <c r="B208" s="4" t="s">
        <v>1</v>
      </c>
      <c r="C208" s="4" t="s">
        <v>241</v>
      </c>
      <c r="D208" s="4" t="s">
        <v>229</v>
      </c>
      <c r="E208" s="4"/>
      <c r="F208" s="7">
        <f>F209</f>
        <v>344000</v>
      </c>
      <c r="G208" s="7">
        <f>G209</f>
        <v>198869.11</v>
      </c>
    </row>
    <row r="209" spans="1:7" ht="31.5" x14ac:dyDescent="0.25">
      <c r="A209" s="3" t="s">
        <v>243</v>
      </c>
      <c r="B209" s="4" t="s">
        <v>1</v>
      </c>
      <c r="C209" s="4" t="s">
        <v>241</v>
      </c>
      <c r="D209" s="4" t="s">
        <v>244</v>
      </c>
      <c r="E209" s="4"/>
      <c r="F209" s="7">
        <f>F210</f>
        <v>344000</v>
      </c>
      <c r="G209" s="7">
        <f>G210</f>
        <v>198869.11</v>
      </c>
    </row>
    <row r="210" spans="1:7" x14ac:dyDescent="0.25">
      <c r="A210" s="3" t="s">
        <v>42</v>
      </c>
      <c r="B210" s="4" t="s">
        <v>1</v>
      </c>
      <c r="C210" s="4" t="s">
        <v>241</v>
      </c>
      <c r="D210" s="4" t="s">
        <v>245</v>
      </c>
      <c r="E210" s="4"/>
      <c r="F210" s="7">
        <f>F213+F215+F211</f>
        <v>344000</v>
      </c>
      <c r="G210" s="7">
        <f>G213+G215+G211</f>
        <v>198869.11</v>
      </c>
    </row>
    <row r="211" spans="1:7" ht="31.5" x14ac:dyDescent="0.25">
      <c r="A211" s="9" t="s">
        <v>70</v>
      </c>
      <c r="B211" s="4" t="s">
        <v>1</v>
      </c>
      <c r="C211" s="4" t="s">
        <v>241</v>
      </c>
      <c r="D211" s="4" t="s">
        <v>245</v>
      </c>
      <c r="E211" s="4" t="s">
        <v>71</v>
      </c>
      <c r="F211" s="7">
        <f>F212</f>
        <v>60000</v>
      </c>
      <c r="G211" s="7">
        <f>G212</f>
        <v>0</v>
      </c>
    </row>
    <row r="212" spans="1:7" ht="31.5" x14ac:dyDescent="0.25">
      <c r="A212" s="9" t="s">
        <v>72</v>
      </c>
      <c r="B212" s="4" t="s">
        <v>1</v>
      </c>
      <c r="C212" s="4" t="s">
        <v>241</v>
      </c>
      <c r="D212" s="4" t="s">
        <v>245</v>
      </c>
      <c r="E212" s="4" t="s">
        <v>73</v>
      </c>
      <c r="F212" s="7">
        <v>60000</v>
      </c>
      <c r="G212" s="7"/>
    </row>
    <row r="213" spans="1:7" x14ac:dyDescent="0.25">
      <c r="A213" s="3" t="s">
        <v>89</v>
      </c>
      <c r="B213" s="4" t="s">
        <v>1</v>
      </c>
      <c r="C213" s="4" t="s">
        <v>241</v>
      </c>
      <c r="D213" s="4" t="s">
        <v>245</v>
      </c>
      <c r="E213" s="4" t="s">
        <v>90</v>
      </c>
      <c r="F213" s="7">
        <f>F214</f>
        <v>10000</v>
      </c>
      <c r="G213" s="7">
        <f>G214</f>
        <v>4000</v>
      </c>
    </row>
    <row r="214" spans="1:7" ht="31.5" x14ac:dyDescent="0.25">
      <c r="A214" s="18" t="s">
        <v>246</v>
      </c>
      <c r="B214" s="4" t="s">
        <v>1</v>
      </c>
      <c r="C214" s="4" t="s">
        <v>241</v>
      </c>
      <c r="D214" s="4" t="s">
        <v>245</v>
      </c>
      <c r="E214" s="4" t="s">
        <v>247</v>
      </c>
      <c r="F214" s="7">
        <v>10000</v>
      </c>
      <c r="G214" s="7">
        <v>4000</v>
      </c>
    </row>
    <row r="215" spans="1:7" ht="31.5" x14ac:dyDescent="0.25">
      <c r="A215" s="3" t="s">
        <v>248</v>
      </c>
      <c r="B215" s="4" t="s">
        <v>1</v>
      </c>
      <c r="C215" s="4" t="s">
        <v>241</v>
      </c>
      <c r="D215" s="4" t="s">
        <v>245</v>
      </c>
      <c r="E215" s="4" t="s">
        <v>249</v>
      </c>
      <c r="F215" s="7">
        <f>F216</f>
        <v>274000</v>
      </c>
      <c r="G215" s="7">
        <f>G216</f>
        <v>194869.11</v>
      </c>
    </row>
    <row r="216" spans="1:7" ht="47.25" x14ac:dyDescent="0.25">
      <c r="A216" s="3" t="s">
        <v>250</v>
      </c>
      <c r="B216" s="4" t="s">
        <v>1</v>
      </c>
      <c r="C216" s="4" t="s">
        <v>241</v>
      </c>
      <c r="D216" s="4" t="s">
        <v>245</v>
      </c>
      <c r="E216" s="4" t="s">
        <v>251</v>
      </c>
      <c r="F216" s="7">
        <v>274000</v>
      </c>
      <c r="G216" s="7">
        <v>194869.11</v>
      </c>
    </row>
    <row r="217" spans="1:7" x14ac:dyDescent="0.25">
      <c r="A217" s="3" t="s">
        <v>89</v>
      </c>
      <c r="B217" s="4" t="s">
        <v>1</v>
      </c>
      <c r="C217" s="4" t="s">
        <v>241</v>
      </c>
      <c r="D217" s="4" t="s">
        <v>82</v>
      </c>
      <c r="E217" s="4" t="s">
        <v>90</v>
      </c>
      <c r="F217" s="7">
        <f>F218</f>
        <v>90000</v>
      </c>
      <c r="G217" s="7">
        <f>G218</f>
        <v>90000</v>
      </c>
    </row>
    <row r="218" spans="1:7" ht="31.5" x14ac:dyDescent="0.25">
      <c r="A218" s="18" t="s">
        <v>246</v>
      </c>
      <c r="B218" s="4" t="s">
        <v>1</v>
      </c>
      <c r="C218" s="4" t="s">
        <v>241</v>
      </c>
      <c r="D218" s="4" t="s">
        <v>82</v>
      </c>
      <c r="E218" s="4" t="s">
        <v>247</v>
      </c>
      <c r="F218" s="7">
        <v>90000</v>
      </c>
      <c r="G218" s="7">
        <v>90000</v>
      </c>
    </row>
    <row r="219" spans="1:7" x14ac:dyDescent="0.25">
      <c r="A219" s="5" t="s">
        <v>252</v>
      </c>
      <c r="B219" s="6" t="s">
        <v>1</v>
      </c>
      <c r="C219" s="6" t="s">
        <v>253</v>
      </c>
      <c r="D219" s="8"/>
      <c r="E219" s="6"/>
      <c r="F219" s="19">
        <f t="shared" ref="F219:G224" si="18">F220</f>
        <v>8972586</v>
      </c>
      <c r="G219" s="2">
        <f t="shared" si="18"/>
        <v>5623798.4000000004</v>
      </c>
    </row>
    <row r="220" spans="1:7" x14ac:dyDescent="0.25">
      <c r="A220" s="3" t="s">
        <v>254</v>
      </c>
      <c r="B220" s="4" t="s">
        <v>1</v>
      </c>
      <c r="C220" s="4" t="s">
        <v>255</v>
      </c>
      <c r="D220" s="8"/>
      <c r="E220" s="4"/>
      <c r="F220" s="20">
        <f t="shared" si="18"/>
        <v>8972586</v>
      </c>
      <c r="G220" s="7">
        <f t="shared" si="18"/>
        <v>5623798.4000000004</v>
      </c>
    </row>
    <row r="221" spans="1:7" ht="47.25" x14ac:dyDescent="0.25">
      <c r="A221" s="11" t="s">
        <v>256</v>
      </c>
      <c r="B221" s="4" t="s">
        <v>1</v>
      </c>
      <c r="C221" s="4" t="s">
        <v>255</v>
      </c>
      <c r="D221" s="4" t="s">
        <v>257</v>
      </c>
      <c r="E221" s="4"/>
      <c r="F221" s="20">
        <f t="shared" si="18"/>
        <v>8972586</v>
      </c>
      <c r="G221" s="7">
        <f t="shared" si="18"/>
        <v>5623798.4000000004</v>
      </c>
    </row>
    <row r="222" spans="1:7" ht="63" x14ac:dyDescent="0.25">
      <c r="A222" s="11" t="s">
        <v>258</v>
      </c>
      <c r="B222" s="4" t="s">
        <v>1</v>
      </c>
      <c r="C222" s="4" t="s">
        <v>255</v>
      </c>
      <c r="D222" s="4" t="s">
        <v>259</v>
      </c>
      <c r="E222" s="4"/>
      <c r="F222" s="20">
        <f t="shared" si="18"/>
        <v>8972586</v>
      </c>
      <c r="G222" s="7">
        <f t="shared" si="18"/>
        <v>5623798.4000000004</v>
      </c>
    </row>
    <row r="223" spans="1:7" x14ac:dyDescent="0.25">
      <c r="A223" s="11" t="s">
        <v>43</v>
      </c>
      <c r="B223" s="4" t="s">
        <v>1</v>
      </c>
      <c r="C223" s="4" t="s">
        <v>255</v>
      </c>
      <c r="D223" s="4" t="s">
        <v>260</v>
      </c>
      <c r="E223" s="4"/>
      <c r="F223" s="20">
        <f t="shared" si="18"/>
        <v>8972586</v>
      </c>
      <c r="G223" s="7">
        <f t="shared" si="18"/>
        <v>5623798.4000000004</v>
      </c>
    </row>
    <row r="224" spans="1:7" ht="31.5" x14ac:dyDescent="0.25">
      <c r="A224" s="11" t="s">
        <v>248</v>
      </c>
      <c r="B224" s="4" t="s">
        <v>1</v>
      </c>
      <c r="C224" s="4" t="s">
        <v>255</v>
      </c>
      <c r="D224" s="4" t="s">
        <v>260</v>
      </c>
      <c r="E224" s="4" t="s">
        <v>249</v>
      </c>
      <c r="F224" s="20">
        <f t="shared" si="18"/>
        <v>8972586</v>
      </c>
      <c r="G224" s="7">
        <f t="shared" si="18"/>
        <v>5623798.4000000004</v>
      </c>
    </row>
    <row r="225" spans="1:7" x14ac:dyDescent="0.25">
      <c r="A225" s="11" t="s">
        <v>261</v>
      </c>
      <c r="B225" s="4" t="s">
        <v>1</v>
      </c>
      <c r="C225" s="4" t="s">
        <v>255</v>
      </c>
      <c r="D225" s="4" t="s">
        <v>260</v>
      </c>
      <c r="E225" s="4" t="s">
        <v>10</v>
      </c>
      <c r="F225" s="21">
        <v>8972586</v>
      </c>
      <c r="G225" s="7">
        <v>5623798.4000000004</v>
      </c>
    </row>
    <row r="226" spans="1:7" x14ac:dyDescent="0.25">
      <c r="A226" s="5" t="s">
        <v>262</v>
      </c>
      <c r="B226" s="6" t="s">
        <v>1</v>
      </c>
      <c r="C226" s="6" t="s">
        <v>263</v>
      </c>
      <c r="D226" s="4"/>
      <c r="E226" s="6"/>
      <c r="F226" s="19">
        <f>F227+F231</f>
        <v>183712</v>
      </c>
      <c r="G226" s="2">
        <f>G227+G231</f>
        <v>141378</v>
      </c>
    </row>
    <row r="227" spans="1:7" x14ac:dyDescent="0.25">
      <c r="A227" s="3" t="s">
        <v>49</v>
      </c>
      <c r="B227" s="4" t="s">
        <v>1</v>
      </c>
      <c r="C227" s="4" t="s">
        <v>264</v>
      </c>
      <c r="D227" s="4"/>
      <c r="E227" s="6"/>
      <c r="F227" s="20">
        <f t="shared" ref="F227:G229" si="19">F228</f>
        <v>83712</v>
      </c>
      <c r="G227" s="7">
        <f t="shared" si="19"/>
        <v>83712</v>
      </c>
    </row>
    <row r="228" spans="1:7" ht="63" x14ac:dyDescent="0.25">
      <c r="A228" s="3" t="s">
        <v>265</v>
      </c>
      <c r="B228" s="4" t="s">
        <v>1</v>
      </c>
      <c r="C228" s="4" t="s">
        <v>264</v>
      </c>
      <c r="D228" s="4" t="s">
        <v>266</v>
      </c>
      <c r="E228" s="6"/>
      <c r="F228" s="21">
        <f t="shared" si="19"/>
        <v>83712</v>
      </c>
      <c r="G228" s="7">
        <f t="shared" si="19"/>
        <v>83712</v>
      </c>
    </row>
    <row r="229" spans="1:7" x14ac:dyDescent="0.25">
      <c r="A229" s="3" t="s">
        <v>239</v>
      </c>
      <c r="B229" s="4" t="s">
        <v>1</v>
      </c>
      <c r="C229" s="4" t="s">
        <v>264</v>
      </c>
      <c r="D229" s="4" t="s">
        <v>266</v>
      </c>
      <c r="E229" s="4" t="s">
        <v>9</v>
      </c>
      <c r="F229" s="21">
        <f t="shared" si="19"/>
        <v>83712</v>
      </c>
      <c r="G229" s="7">
        <f t="shared" si="19"/>
        <v>83712</v>
      </c>
    </row>
    <row r="230" spans="1:7" x14ac:dyDescent="0.25">
      <c r="A230" s="3" t="s">
        <v>240</v>
      </c>
      <c r="B230" s="4" t="s">
        <v>1</v>
      </c>
      <c r="C230" s="4" t="s">
        <v>264</v>
      </c>
      <c r="D230" s="4" t="s">
        <v>266</v>
      </c>
      <c r="E230" s="4" t="s">
        <v>7</v>
      </c>
      <c r="F230" s="21">
        <v>83712</v>
      </c>
      <c r="G230" s="7">
        <v>83712</v>
      </c>
    </row>
    <row r="231" spans="1:7" x14ac:dyDescent="0.25">
      <c r="A231" s="3" t="s">
        <v>44</v>
      </c>
      <c r="B231" s="4" t="s">
        <v>1</v>
      </c>
      <c r="C231" s="4" t="s">
        <v>267</v>
      </c>
      <c r="D231" s="4"/>
      <c r="E231" s="4"/>
      <c r="F231" s="20">
        <f t="shared" ref="F231:G234" si="20">F232</f>
        <v>100000</v>
      </c>
      <c r="G231" s="7">
        <f t="shared" si="20"/>
        <v>57666</v>
      </c>
    </row>
    <row r="232" spans="1:7" x14ac:dyDescent="0.25">
      <c r="A232" s="3" t="s">
        <v>268</v>
      </c>
      <c r="B232" s="4" t="s">
        <v>1</v>
      </c>
      <c r="C232" s="4" t="s">
        <v>269</v>
      </c>
      <c r="D232" s="4" t="s">
        <v>270</v>
      </c>
      <c r="E232" s="4"/>
      <c r="F232" s="20">
        <f t="shared" si="20"/>
        <v>100000</v>
      </c>
      <c r="G232" s="7">
        <f t="shared" si="20"/>
        <v>57666</v>
      </c>
    </row>
    <row r="233" spans="1:7" x14ac:dyDescent="0.25">
      <c r="A233" s="3" t="s">
        <v>271</v>
      </c>
      <c r="B233" s="4" t="s">
        <v>1</v>
      </c>
      <c r="C233" s="4" t="s">
        <v>267</v>
      </c>
      <c r="D233" s="4" t="s">
        <v>272</v>
      </c>
      <c r="E233" s="4"/>
      <c r="F233" s="20">
        <f t="shared" si="20"/>
        <v>100000</v>
      </c>
      <c r="G233" s="7">
        <f t="shared" si="20"/>
        <v>57666</v>
      </c>
    </row>
    <row r="234" spans="1:7" ht="31.5" x14ac:dyDescent="0.25">
      <c r="A234" s="11" t="s">
        <v>70</v>
      </c>
      <c r="B234" s="4" t="s">
        <v>1</v>
      </c>
      <c r="C234" s="4" t="s">
        <v>267</v>
      </c>
      <c r="D234" s="4" t="s">
        <v>272</v>
      </c>
      <c r="E234" s="4" t="s">
        <v>71</v>
      </c>
      <c r="F234" s="20">
        <f t="shared" si="20"/>
        <v>100000</v>
      </c>
      <c r="G234" s="7">
        <f t="shared" si="20"/>
        <v>57666</v>
      </c>
    </row>
    <row r="235" spans="1:7" ht="31.5" x14ac:dyDescent="0.25">
      <c r="A235" s="11" t="s">
        <v>72</v>
      </c>
      <c r="B235" s="4" t="s">
        <v>1</v>
      </c>
      <c r="C235" s="4" t="s">
        <v>267</v>
      </c>
      <c r="D235" s="4" t="s">
        <v>272</v>
      </c>
      <c r="E235" s="4" t="s">
        <v>73</v>
      </c>
      <c r="F235" s="20">
        <v>100000</v>
      </c>
      <c r="G235" s="7">
        <v>57666</v>
      </c>
    </row>
  </sheetData>
  <mergeCells count="2">
    <mergeCell ref="E1:G1"/>
    <mergeCell ref="A3:G3"/>
  </mergeCells>
  <pageMargins left="0.59055118110236227" right="0.39370078740157483" top="0.39370078740157483" bottom="0.39370078740157483" header="0" footer="0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zoomScaleNormal="100" workbookViewId="0">
      <selection activeCell="A50" sqref="A50"/>
    </sheetView>
  </sheetViews>
  <sheetFormatPr defaultRowHeight="15.75" x14ac:dyDescent="0.25"/>
  <cols>
    <col min="1" max="1" width="56.42578125" style="115" customWidth="1"/>
    <col min="2" max="2" width="9.140625" style="115"/>
    <col min="3" max="3" width="15.85546875" style="115" customWidth="1"/>
    <col min="4" max="4" width="10.28515625" style="115" customWidth="1"/>
    <col min="5" max="6" width="15.7109375" style="115" customWidth="1"/>
    <col min="7" max="7" width="15.85546875" style="115" customWidth="1"/>
    <col min="8" max="8" width="14.140625" style="115" customWidth="1"/>
    <col min="9" max="16384" width="9.140625" style="115"/>
  </cols>
  <sheetData>
    <row r="1" spans="1:15" ht="54" customHeight="1" x14ac:dyDescent="0.25">
      <c r="A1" s="114"/>
      <c r="B1" s="91"/>
      <c r="C1" s="92"/>
      <c r="D1" s="136" t="s">
        <v>504</v>
      </c>
      <c r="E1" s="136"/>
      <c r="F1" s="136"/>
      <c r="G1" s="92"/>
    </row>
    <row r="2" spans="1:15" ht="52.5" customHeight="1" x14ac:dyDescent="0.25">
      <c r="A2" s="135" t="s">
        <v>505</v>
      </c>
      <c r="B2" s="135"/>
      <c r="C2" s="135"/>
      <c r="D2" s="135"/>
      <c r="E2" s="135"/>
      <c r="F2" s="135"/>
      <c r="I2" s="135"/>
      <c r="J2" s="135"/>
      <c r="K2" s="135"/>
      <c r="L2" s="135"/>
      <c r="M2" s="135"/>
      <c r="N2" s="135"/>
      <c r="O2" s="135"/>
    </row>
    <row r="3" spans="1:15" x14ac:dyDescent="0.25">
      <c r="A3" s="114"/>
      <c r="B3" s="116"/>
      <c r="C3" s="114"/>
      <c r="D3" s="114"/>
      <c r="E3" s="107"/>
      <c r="F3" s="107" t="s">
        <v>52</v>
      </c>
    </row>
    <row r="4" spans="1:15" ht="69" customHeight="1" x14ac:dyDescent="0.25">
      <c r="A4" s="58" t="s">
        <v>53</v>
      </c>
      <c r="B4" s="58" t="s">
        <v>58</v>
      </c>
      <c r="C4" s="58" t="s">
        <v>56</v>
      </c>
      <c r="D4" s="58" t="s">
        <v>57</v>
      </c>
      <c r="E4" s="59" t="s">
        <v>458</v>
      </c>
      <c r="F4" s="57" t="s">
        <v>506</v>
      </c>
    </row>
    <row r="5" spans="1:15" x14ac:dyDescent="0.25">
      <c r="A5" s="58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</row>
    <row r="6" spans="1:15" x14ac:dyDescent="0.25">
      <c r="A6" s="27" t="s">
        <v>59</v>
      </c>
      <c r="B6" s="28"/>
      <c r="C6" s="28"/>
      <c r="D6" s="28"/>
      <c r="E6" s="29">
        <f>E7+E63+E72+E99+E130+E159+E172+E199+E227+E234</f>
        <v>92422795.38000001</v>
      </c>
      <c r="F6" s="29">
        <f>F7+F63+F72+F99+F130+F159+F172+F199+F227+F234</f>
        <v>55128957.420000002</v>
      </c>
    </row>
    <row r="7" spans="1:15" x14ac:dyDescent="0.25">
      <c r="A7" s="30" t="s">
        <v>60</v>
      </c>
      <c r="B7" s="31" t="s">
        <v>61</v>
      </c>
      <c r="C7" s="32"/>
      <c r="D7" s="32"/>
      <c r="E7" s="29">
        <f>E8+E15+E35+E40+E25</f>
        <v>26388976.789999999</v>
      </c>
      <c r="F7" s="29">
        <f>F8+F15+F35+F40+F25</f>
        <v>18051281.530000001</v>
      </c>
      <c r="G7" s="118"/>
      <c r="H7" s="118"/>
    </row>
    <row r="8" spans="1:15" ht="62.25" customHeight="1" x14ac:dyDescent="0.25">
      <c r="A8" s="63" t="s">
        <v>12</v>
      </c>
      <c r="B8" s="31" t="s">
        <v>62</v>
      </c>
      <c r="C8" s="31"/>
      <c r="D8" s="31"/>
      <c r="E8" s="29">
        <f>E9</f>
        <v>313632</v>
      </c>
      <c r="F8" s="29">
        <f>F9</f>
        <v>90523.4</v>
      </c>
    </row>
    <row r="9" spans="1:15" ht="47.25" x14ac:dyDescent="0.25">
      <c r="A9" s="33" t="s">
        <v>63</v>
      </c>
      <c r="B9" s="32" t="s">
        <v>62</v>
      </c>
      <c r="C9" s="35" t="s">
        <v>64</v>
      </c>
      <c r="D9" s="32"/>
      <c r="E9" s="34">
        <f>E10</f>
        <v>313632</v>
      </c>
      <c r="F9" s="34">
        <f>F10</f>
        <v>90523.4</v>
      </c>
    </row>
    <row r="10" spans="1:15" x14ac:dyDescent="0.25">
      <c r="A10" s="36" t="s">
        <v>13</v>
      </c>
      <c r="B10" s="32" t="s">
        <v>62</v>
      </c>
      <c r="C10" s="35" t="s">
        <v>65</v>
      </c>
      <c r="D10" s="32"/>
      <c r="E10" s="34">
        <f>E13+E11</f>
        <v>313632</v>
      </c>
      <c r="F10" s="34">
        <f>F13+F11</f>
        <v>90523.4</v>
      </c>
    </row>
    <row r="11" spans="1:15" ht="78.75" x14ac:dyDescent="0.25">
      <c r="A11" s="33" t="s">
        <v>66</v>
      </c>
      <c r="B11" s="32" t="s">
        <v>62</v>
      </c>
      <c r="C11" s="35" t="s">
        <v>65</v>
      </c>
      <c r="D11" s="35" t="s">
        <v>67</v>
      </c>
      <c r="E11" s="34">
        <f>E12</f>
        <v>291632</v>
      </c>
      <c r="F11" s="34">
        <f>F12</f>
        <v>73823.399999999994</v>
      </c>
    </row>
    <row r="12" spans="1:15" ht="31.5" x14ac:dyDescent="0.25">
      <c r="A12" s="33" t="s">
        <v>68</v>
      </c>
      <c r="B12" s="32" t="s">
        <v>62</v>
      </c>
      <c r="C12" s="35" t="s">
        <v>65</v>
      </c>
      <c r="D12" s="35" t="s">
        <v>69</v>
      </c>
      <c r="E12" s="34">
        <v>291632</v>
      </c>
      <c r="F12" s="34">
        <v>73823.399999999994</v>
      </c>
    </row>
    <row r="13" spans="1:15" ht="31.5" x14ac:dyDescent="0.25">
      <c r="A13" s="33" t="s">
        <v>70</v>
      </c>
      <c r="B13" s="35" t="s">
        <v>62</v>
      </c>
      <c r="C13" s="35" t="s">
        <v>65</v>
      </c>
      <c r="D13" s="35" t="s">
        <v>71</v>
      </c>
      <c r="E13" s="34">
        <f>E14</f>
        <v>22000</v>
      </c>
      <c r="F13" s="34">
        <f>F14</f>
        <v>16700</v>
      </c>
    </row>
    <row r="14" spans="1:15" ht="31.5" x14ac:dyDescent="0.25">
      <c r="A14" s="33" t="s">
        <v>72</v>
      </c>
      <c r="B14" s="35" t="s">
        <v>62</v>
      </c>
      <c r="C14" s="35" t="s">
        <v>65</v>
      </c>
      <c r="D14" s="35" t="s">
        <v>73</v>
      </c>
      <c r="E14" s="34">
        <v>22000</v>
      </c>
      <c r="F14" s="34">
        <v>16700</v>
      </c>
    </row>
    <row r="15" spans="1:15" ht="63" x14ac:dyDescent="0.25">
      <c r="A15" s="30" t="s">
        <v>14</v>
      </c>
      <c r="B15" s="31" t="s">
        <v>74</v>
      </c>
      <c r="C15" s="86"/>
      <c r="D15" s="31"/>
      <c r="E15" s="29">
        <f>E16</f>
        <v>18250976.23</v>
      </c>
      <c r="F15" s="29">
        <f>F16</f>
        <v>13306002.209999999</v>
      </c>
    </row>
    <row r="16" spans="1:15" ht="47.25" x14ac:dyDescent="0.25">
      <c r="A16" s="33" t="s">
        <v>63</v>
      </c>
      <c r="B16" s="32" t="s">
        <v>74</v>
      </c>
      <c r="C16" s="35" t="s">
        <v>64</v>
      </c>
      <c r="D16" s="32"/>
      <c r="E16" s="34">
        <f>E17+E22</f>
        <v>18250976.23</v>
      </c>
      <c r="F16" s="34">
        <f>F17+F22</f>
        <v>13306002.209999999</v>
      </c>
    </row>
    <row r="17" spans="1:6" x14ac:dyDescent="0.25">
      <c r="A17" s="33" t="s">
        <v>13</v>
      </c>
      <c r="B17" s="35" t="s">
        <v>75</v>
      </c>
      <c r="C17" s="35" t="s">
        <v>76</v>
      </c>
      <c r="D17" s="32"/>
      <c r="E17" s="34">
        <f>E18+E20</f>
        <v>17101017.949999999</v>
      </c>
      <c r="F17" s="34">
        <f>F18+F20</f>
        <v>12423253.369999999</v>
      </c>
    </row>
    <row r="18" spans="1:6" ht="78.75" x14ac:dyDescent="0.25">
      <c r="A18" s="33" t="s">
        <v>66</v>
      </c>
      <c r="B18" s="35" t="s">
        <v>75</v>
      </c>
      <c r="C18" s="35" t="s">
        <v>76</v>
      </c>
      <c r="D18" s="35" t="s">
        <v>67</v>
      </c>
      <c r="E18" s="34">
        <f>E19</f>
        <v>14951651.75</v>
      </c>
      <c r="F18" s="34">
        <f>F19</f>
        <v>11005589.279999999</v>
      </c>
    </row>
    <row r="19" spans="1:6" ht="31.5" x14ac:dyDescent="0.25">
      <c r="A19" s="33" t="s">
        <v>68</v>
      </c>
      <c r="B19" s="35" t="s">
        <v>75</v>
      </c>
      <c r="C19" s="35" t="s">
        <v>76</v>
      </c>
      <c r="D19" s="35" t="s">
        <v>69</v>
      </c>
      <c r="E19" s="34">
        <v>14951651.75</v>
      </c>
      <c r="F19" s="34">
        <v>11005589.279999999</v>
      </c>
    </row>
    <row r="20" spans="1:6" ht="31.5" x14ac:dyDescent="0.25">
      <c r="A20" s="33" t="s">
        <v>70</v>
      </c>
      <c r="B20" s="35" t="s">
        <v>75</v>
      </c>
      <c r="C20" s="35" t="s">
        <v>76</v>
      </c>
      <c r="D20" s="35" t="s">
        <v>71</v>
      </c>
      <c r="E20" s="34">
        <f>E21</f>
        <v>2149366.2000000002</v>
      </c>
      <c r="F20" s="34">
        <f>F21</f>
        <v>1417664.09</v>
      </c>
    </row>
    <row r="21" spans="1:6" ht="31.5" x14ac:dyDescent="0.25">
      <c r="A21" s="33" t="s">
        <v>72</v>
      </c>
      <c r="B21" s="35" t="s">
        <v>75</v>
      </c>
      <c r="C21" s="35" t="s">
        <v>76</v>
      </c>
      <c r="D21" s="35" t="s">
        <v>73</v>
      </c>
      <c r="E21" s="34">
        <v>2149366.2000000002</v>
      </c>
      <c r="F21" s="34">
        <v>1417664.09</v>
      </c>
    </row>
    <row r="22" spans="1:6" ht="47.25" x14ac:dyDescent="0.25">
      <c r="A22" s="36" t="s">
        <v>48</v>
      </c>
      <c r="B22" s="35" t="s">
        <v>75</v>
      </c>
      <c r="C22" s="35" t="s">
        <v>77</v>
      </c>
      <c r="D22" s="32"/>
      <c r="E22" s="34">
        <f>E23</f>
        <v>1149958.28</v>
      </c>
      <c r="F22" s="34">
        <f>F23</f>
        <v>882748.84</v>
      </c>
    </row>
    <row r="23" spans="1:6" ht="78.75" x14ac:dyDescent="0.25">
      <c r="A23" s="33" t="s">
        <v>66</v>
      </c>
      <c r="B23" s="35" t="s">
        <v>75</v>
      </c>
      <c r="C23" s="35" t="s">
        <v>77</v>
      </c>
      <c r="D23" s="35" t="s">
        <v>67</v>
      </c>
      <c r="E23" s="34">
        <f>E24</f>
        <v>1149958.28</v>
      </c>
      <c r="F23" s="34">
        <f>F24</f>
        <v>882748.84</v>
      </c>
    </row>
    <row r="24" spans="1:6" ht="31.5" x14ac:dyDescent="0.25">
      <c r="A24" s="33" t="s">
        <v>68</v>
      </c>
      <c r="B24" s="35" t="s">
        <v>75</v>
      </c>
      <c r="C24" s="35" t="s">
        <v>77</v>
      </c>
      <c r="D24" s="35" t="s">
        <v>69</v>
      </c>
      <c r="E24" s="34">
        <v>1149958.28</v>
      </c>
      <c r="F24" s="34">
        <v>882748.84</v>
      </c>
    </row>
    <row r="25" spans="1:6" x14ac:dyDescent="0.25">
      <c r="A25" s="5" t="s">
        <v>455</v>
      </c>
      <c r="B25" s="6" t="s">
        <v>454</v>
      </c>
      <c r="C25" s="6"/>
      <c r="D25" s="6"/>
      <c r="E25" s="2">
        <f t="shared" ref="E25:F27" si="0">E26</f>
        <v>78850</v>
      </c>
      <c r="F25" s="2">
        <f t="shared" si="0"/>
        <v>77950</v>
      </c>
    </row>
    <row r="26" spans="1:6" ht="31.5" x14ac:dyDescent="0.25">
      <c r="A26" s="3" t="s">
        <v>456</v>
      </c>
      <c r="B26" s="4" t="s">
        <v>454</v>
      </c>
      <c r="C26" s="4" t="s">
        <v>453</v>
      </c>
      <c r="D26" s="4"/>
      <c r="E26" s="7">
        <f t="shared" si="0"/>
        <v>78850</v>
      </c>
      <c r="F26" s="7">
        <f t="shared" si="0"/>
        <v>77950</v>
      </c>
    </row>
    <row r="27" spans="1:6" ht="31.5" x14ac:dyDescent="0.25">
      <c r="A27" s="3" t="s">
        <v>70</v>
      </c>
      <c r="B27" s="4" t="s">
        <v>454</v>
      </c>
      <c r="C27" s="4" t="s">
        <v>453</v>
      </c>
      <c r="D27" s="4" t="s">
        <v>71</v>
      </c>
      <c r="E27" s="7">
        <f t="shared" si="0"/>
        <v>78850</v>
      </c>
      <c r="F27" s="7">
        <f t="shared" si="0"/>
        <v>77950</v>
      </c>
    </row>
    <row r="28" spans="1:6" ht="31.5" x14ac:dyDescent="0.25">
      <c r="A28" s="3" t="s">
        <v>72</v>
      </c>
      <c r="B28" s="4" t="s">
        <v>454</v>
      </c>
      <c r="C28" s="4" t="s">
        <v>453</v>
      </c>
      <c r="D28" s="4" t="s">
        <v>73</v>
      </c>
      <c r="E28" s="7">
        <v>78850</v>
      </c>
      <c r="F28" s="7">
        <v>77950</v>
      </c>
    </row>
    <row r="29" spans="1:6" hidden="1" x14ac:dyDescent="0.25">
      <c r="A29" s="33"/>
      <c r="B29" s="35"/>
      <c r="C29" s="35"/>
      <c r="D29" s="35"/>
      <c r="E29" s="34"/>
      <c r="F29" s="34"/>
    </row>
    <row r="30" spans="1:6" hidden="1" x14ac:dyDescent="0.25">
      <c r="A30" s="33"/>
      <c r="B30" s="35"/>
      <c r="C30" s="35"/>
      <c r="D30" s="35"/>
      <c r="E30" s="34"/>
      <c r="F30" s="34"/>
    </row>
    <row r="31" spans="1:6" hidden="1" x14ac:dyDescent="0.25">
      <c r="A31" s="33"/>
      <c r="B31" s="35"/>
      <c r="C31" s="35"/>
      <c r="D31" s="35"/>
      <c r="E31" s="34"/>
      <c r="F31" s="34"/>
    </row>
    <row r="32" spans="1:6" hidden="1" x14ac:dyDescent="0.25">
      <c r="A32" s="33"/>
      <c r="B32" s="35"/>
      <c r="C32" s="35"/>
      <c r="D32" s="35"/>
      <c r="E32" s="34"/>
      <c r="F32" s="34"/>
    </row>
    <row r="33" spans="1:8" hidden="1" x14ac:dyDescent="0.25">
      <c r="A33" s="33"/>
      <c r="B33" s="35"/>
      <c r="C33" s="35"/>
      <c r="D33" s="35"/>
      <c r="E33" s="34"/>
      <c r="F33" s="34"/>
    </row>
    <row r="34" spans="1:8" hidden="1" x14ac:dyDescent="0.25">
      <c r="A34" s="33"/>
      <c r="B34" s="35"/>
      <c r="C34" s="35"/>
      <c r="D34" s="35"/>
      <c r="E34" s="34"/>
      <c r="F34" s="34"/>
    </row>
    <row r="35" spans="1:8" x14ac:dyDescent="0.25">
      <c r="A35" s="30" t="s">
        <v>15</v>
      </c>
      <c r="B35" s="31" t="s">
        <v>78</v>
      </c>
      <c r="C35" s="31"/>
      <c r="D35" s="31"/>
      <c r="E35" s="29">
        <f t="shared" ref="E35:F38" si="1">E36</f>
        <v>10000</v>
      </c>
      <c r="F35" s="29">
        <f t="shared" si="1"/>
        <v>0</v>
      </c>
    </row>
    <row r="36" spans="1:8" ht="47.25" x14ac:dyDescent="0.25">
      <c r="A36" s="33" t="s">
        <v>79</v>
      </c>
      <c r="B36" s="35" t="s">
        <v>78</v>
      </c>
      <c r="C36" s="35" t="s">
        <v>80</v>
      </c>
      <c r="D36" s="35"/>
      <c r="E36" s="34">
        <f t="shared" si="1"/>
        <v>10000</v>
      </c>
      <c r="F36" s="34">
        <f t="shared" si="1"/>
        <v>0</v>
      </c>
    </row>
    <row r="37" spans="1:8" ht="15" customHeight="1" x14ac:dyDescent="0.25">
      <c r="A37" s="33" t="s">
        <v>81</v>
      </c>
      <c r="B37" s="35" t="s">
        <v>78</v>
      </c>
      <c r="C37" s="35" t="s">
        <v>82</v>
      </c>
      <c r="D37" s="35"/>
      <c r="E37" s="34">
        <f t="shared" si="1"/>
        <v>10000</v>
      </c>
      <c r="F37" s="34">
        <f t="shared" si="1"/>
        <v>0</v>
      </c>
    </row>
    <row r="38" spans="1:8" x14ac:dyDescent="0.25">
      <c r="A38" s="33" t="s">
        <v>83</v>
      </c>
      <c r="B38" s="35" t="s">
        <v>78</v>
      </c>
      <c r="C38" s="35" t="s">
        <v>82</v>
      </c>
      <c r="D38" s="35" t="s">
        <v>84</v>
      </c>
      <c r="E38" s="34">
        <f t="shared" si="1"/>
        <v>10000</v>
      </c>
      <c r="F38" s="34">
        <f t="shared" si="1"/>
        <v>0</v>
      </c>
    </row>
    <row r="39" spans="1:8" x14ac:dyDescent="0.25">
      <c r="A39" s="33" t="s">
        <v>85</v>
      </c>
      <c r="B39" s="35" t="s">
        <v>78</v>
      </c>
      <c r="C39" s="35" t="s">
        <v>82</v>
      </c>
      <c r="D39" s="35" t="s">
        <v>3</v>
      </c>
      <c r="E39" s="34">
        <v>10000</v>
      </c>
      <c r="F39" s="34"/>
    </row>
    <row r="40" spans="1:8" x14ac:dyDescent="0.25">
      <c r="A40" s="30" t="s">
        <v>16</v>
      </c>
      <c r="B40" s="31" t="s">
        <v>86</v>
      </c>
      <c r="C40" s="86"/>
      <c r="D40" s="31"/>
      <c r="E40" s="29">
        <f>E42+E52+E60</f>
        <v>7735518.5600000005</v>
      </c>
      <c r="F40" s="29">
        <f>F42+F52+F60</f>
        <v>4576805.92</v>
      </c>
    </row>
    <row r="41" spans="1:8" ht="47.25" x14ac:dyDescent="0.25">
      <c r="A41" s="33" t="s">
        <v>63</v>
      </c>
      <c r="B41" s="35" t="s">
        <v>86</v>
      </c>
      <c r="C41" s="35" t="s">
        <v>64</v>
      </c>
      <c r="D41" s="32"/>
      <c r="E41" s="34">
        <f>E42</f>
        <v>1871651.56</v>
      </c>
      <c r="F41" s="34">
        <f>F42</f>
        <v>494550.42000000004</v>
      </c>
      <c r="H41" s="118"/>
    </row>
    <row r="42" spans="1:8" x14ac:dyDescent="0.25">
      <c r="A42" s="33" t="s">
        <v>18</v>
      </c>
      <c r="B42" s="35" t="s">
        <v>86</v>
      </c>
      <c r="C42" s="35" t="s">
        <v>87</v>
      </c>
      <c r="D42" s="35"/>
      <c r="E42" s="34">
        <f>E45+E47+E43+E49</f>
        <v>1871651.56</v>
      </c>
      <c r="F42" s="34">
        <f>F45+F47+F43+F49</f>
        <v>494550.42000000004</v>
      </c>
    </row>
    <row r="43" spans="1:8" x14ac:dyDescent="0.25">
      <c r="A43" s="33" t="s">
        <v>88</v>
      </c>
      <c r="B43" s="35" t="s">
        <v>86</v>
      </c>
      <c r="C43" s="35" t="s">
        <v>87</v>
      </c>
      <c r="D43" s="35" t="s">
        <v>67</v>
      </c>
      <c r="E43" s="34">
        <f>E44</f>
        <v>165786</v>
      </c>
      <c r="F43" s="34">
        <f>F44</f>
        <v>118336.16</v>
      </c>
    </row>
    <row r="44" spans="1:8" ht="31.5" x14ac:dyDescent="0.25">
      <c r="A44" s="33" t="s">
        <v>68</v>
      </c>
      <c r="B44" s="35" t="s">
        <v>86</v>
      </c>
      <c r="C44" s="35" t="s">
        <v>87</v>
      </c>
      <c r="D44" s="35" t="s">
        <v>69</v>
      </c>
      <c r="E44" s="34">
        <v>165786</v>
      </c>
      <c r="F44" s="34">
        <v>118336.16</v>
      </c>
    </row>
    <row r="45" spans="1:8" ht="31.5" x14ac:dyDescent="0.25">
      <c r="A45" s="33" t="s">
        <v>70</v>
      </c>
      <c r="B45" s="35" t="s">
        <v>86</v>
      </c>
      <c r="C45" s="35" t="s">
        <v>87</v>
      </c>
      <c r="D45" s="35" t="s">
        <v>71</v>
      </c>
      <c r="E45" s="34">
        <f>E46</f>
        <v>875282.14</v>
      </c>
      <c r="F45" s="34">
        <f>F46</f>
        <v>301166.26</v>
      </c>
    </row>
    <row r="46" spans="1:8" ht="31.5" x14ac:dyDescent="0.25">
      <c r="A46" s="33" t="s">
        <v>72</v>
      </c>
      <c r="B46" s="35" t="s">
        <v>86</v>
      </c>
      <c r="C46" s="35" t="s">
        <v>87</v>
      </c>
      <c r="D46" s="35" t="s">
        <v>73</v>
      </c>
      <c r="E46" s="34">
        <v>875282.14</v>
      </c>
      <c r="F46" s="34">
        <v>301166.26</v>
      </c>
    </row>
    <row r="47" spans="1:8" x14ac:dyDescent="0.25">
      <c r="A47" s="33" t="s">
        <v>89</v>
      </c>
      <c r="B47" s="35" t="s">
        <v>86</v>
      </c>
      <c r="C47" s="35" t="s">
        <v>87</v>
      </c>
      <c r="D47" s="35" t="s">
        <v>90</v>
      </c>
      <c r="E47" s="34">
        <f>E48</f>
        <v>60000</v>
      </c>
      <c r="F47" s="34">
        <f>F48</f>
        <v>28500</v>
      </c>
    </row>
    <row r="48" spans="1:8" x14ac:dyDescent="0.25">
      <c r="A48" s="33" t="s">
        <v>91</v>
      </c>
      <c r="B48" s="35" t="s">
        <v>86</v>
      </c>
      <c r="C48" s="35" t="s">
        <v>87</v>
      </c>
      <c r="D48" s="35" t="s">
        <v>4</v>
      </c>
      <c r="E48" s="34">
        <v>60000</v>
      </c>
      <c r="F48" s="34">
        <v>28500</v>
      </c>
    </row>
    <row r="49" spans="1:6" x14ac:dyDescent="0.25">
      <c r="A49" s="33" t="s">
        <v>83</v>
      </c>
      <c r="B49" s="35" t="s">
        <v>86</v>
      </c>
      <c r="C49" s="35" t="s">
        <v>87</v>
      </c>
      <c r="D49" s="35" t="s">
        <v>84</v>
      </c>
      <c r="E49" s="34">
        <f>E51+E50</f>
        <v>770583.42</v>
      </c>
      <c r="F49" s="34">
        <f>F51+F50</f>
        <v>46548</v>
      </c>
    </row>
    <row r="50" spans="1:6" x14ac:dyDescent="0.25">
      <c r="A50" s="33" t="s">
        <v>500</v>
      </c>
      <c r="B50" s="35" t="s">
        <v>86</v>
      </c>
      <c r="C50" s="35" t="s">
        <v>87</v>
      </c>
      <c r="D50" s="35" t="s">
        <v>501</v>
      </c>
      <c r="E50" s="34">
        <v>724035.42</v>
      </c>
      <c r="F50" s="34"/>
    </row>
    <row r="51" spans="1:6" x14ac:dyDescent="0.25">
      <c r="A51" s="33" t="s">
        <v>92</v>
      </c>
      <c r="B51" s="35" t="s">
        <v>86</v>
      </c>
      <c r="C51" s="35" t="s">
        <v>87</v>
      </c>
      <c r="D51" s="35" t="s">
        <v>93</v>
      </c>
      <c r="E51" s="34">
        <v>46548</v>
      </c>
      <c r="F51" s="34">
        <v>46548</v>
      </c>
    </row>
    <row r="52" spans="1:6" ht="31.5" x14ac:dyDescent="0.25">
      <c r="A52" s="36" t="s">
        <v>94</v>
      </c>
      <c r="B52" s="32" t="s">
        <v>86</v>
      </c>
      <c r="C52" s="32" t="s">
        <v>95</v>
      </c>
      <c r="D52" s="32"/>
      <c r="E52" s="34">
        <f>E53</f>
        <v>5254531</v>
      </c>
      <c r="F52" s="34">
        <f>F53</f>
        <v>3676031.5</v>
      </c>
    </row>
    <row r="53" spans="1:6" ht="63" x14ac:dyDescent="0.25">
      <c r="A53" s="36" t="s">
        <v>96</v>
      </c>
      <c r="B53" s="32" t="s">
        <v>86</v>
      </c>
      <c r="C53" s="32" t="s">
        <v>97</v>
      </c>
      <c r="D53" s="32"/>
      <c r="E53" s="34">
        <f>E54</f>
        <v>5254531</v>
      </c>
      <c r="F53" s="34">
        <f>F54</f>
        <v>3676031.5</v>
      </c>
    </row>
    <row r="54" spans="1:6" ht="47.25" x14ac:dyDescent="0.25">
      <c r="A54" s="36" t="s">
        <v>17</v>
      </c>
      <c r="B54" s="32" t="s">
        <v>86</v>
      </c>
      <c r="C54" s="32" t="s">
        <v>98</v>
      </c>
      <c r="D54" s="32"/>
      <c r="E54" s="34">
        <f>E55+E58</f>
        <v>5254531</v>
      </c>
      <c r="F54" s="34">
        <f>F55+F58</f>
        <v>3676031.5</v>
      </c>
    </row>
    <row r="55" spans="1:6" ht="78.75" x14ac:dyDescent="0.25">
      <c r="A55" s="33" t="s">
        <v>66</v>
      </c>
      <c r="B55" s="32" t="s">
        <v>86</v>
      </c>
      <c r="C55" s="32" t="s">
        <v>98</v>
      </c>
      <c r="D55" s="32" t="s">
        <v>67</v>
      </c>
      <c r="E55" s="34">
        <f>E57+E56</f>
        <v>5204531</v>
      </c>
      <c r="F55" s="34">
        <f>F57+F56</f>
        <v>3676031.5</v>
      </c>
    </row>
    <row r="56" spans="1:6" x14ac:dyDescent="0.25">
      <c r="A56" s="33" t="s">
        <v>88</v>
      </c>
      <c r="B56" s="32" t="s">
        <v>86</v>
      </c>
      <c r="C56" s="32" t="s">
        <v>98</v>
      </c>
      <c r="D56" s="32" t="s">
        <v>99</v>
      </c>
      <c r="E56" s="34">
        <v>70000</v>
      </c>
      <c r="F56" s="34"/>
    </row>
    <row r="57" spans="1:6" ht="31.5" x14ac:dyDescent="0.25">
      <c r="A57" s="33" t="s">
        <v>68</v>
      </c>
      <c r="B57" s="32" t="s">
        <v>86</v>
      </c>
      <c r="C57" s="32" t="s">
        <v>98</v>
      </c>
      <c r="D57" s="32" t="s">
        <v>69</v>
      </c>
      <c r="E57" s="34">
        <v>5134531</v>
      </c>
      <c r="F57" s="34">
        <v>3676031.5</v>
      </c>
    </row>
    <row r="58" spans="1:6" ht="31.5" x14ac:dyDescent="0.25">
      <c r="A58" s="33" t="s">
        <v>70</v>
      </c>
      <c r="B58" s="32" t="s">
        <v>86</v>
      </c>
      <c r="C58" s="32" t="s">
        <v>98</v>
      </c>
      <c r="D58" s="32" t="s">
        <v>71</v>
      </c>
      <c r="E58" s="34">
        <f>E59</f>
        <v>50000</v>
      </c>
      <c r="F58" s="34">
        <f>F59</f>
        <v>0</v>
      </c>
    </row>
    <row r="59" spans="1:6" ht="31.5" x14ac:dyDescent="0.25">
      <c r="A59" s="33" t="s">
        <v>72</v>
      </c>
      <c r="B59" s="32" t="s">
        <v>86</v>
      </c>
      <c r="C59" s="32" t="s">
        <v>98</v>
      </c>
      <c r="D59" s="32" t="s">
        <v>73</v>
      </c>
      <c r="E59" s="34">
        <v>50000</v>
      </c>
      <c r="F59" s="34"/>
    </row>
    <row r="60" spans="1:6" ht="47.25" x14ac:dyDescent="0.25">
      <c r="A60" s="3" t="s">
        <v>273</v>
      </c>
      <c r="B60" s="4" t="s">
        <v>86</v>
      </c>
      <c r="C60" s="4" t="s">
        <v>274</v>
      </c>
      <c r="D60" s="4"/>
      <c r="E60" s="7">
        <f>E61</f>
        <v>609336</v>
      </c>
      <c r="F60" s="7">
        <f>F61</f>
        <v>406224</v>
      </c>
    </row>
    <row r="61" spans="1:6" x14ac:dyDescent="0.25">
      <c r="A61" s="3" t="s">
        <v>88</v>
      </c>
      <c r="B61" s="4" t="s">
        <v>86</v>
      </c>
      <c r="C61" s="4" t="s">
        <v>274</v>
      </c>
      <c r="D61" s="4" t="s">
        <v>67</v>
      </c>
      <c r="E61" s="7">
        <f>E62</f>
        <v>609336</v>
      </c>
      <c r="F61" s="7">
        <f>F62</f>
        <v>406224</v>
      </c>
    </row>
    <row r="62" spans="1:6" ht="31.5" x14ac:dyDescent="0.25">
      <c r="A62" s="3" t="s">
        <v>68</v>
      </c>
      <c r="B62" s="4" t="s">
        <v>86</v>
      </c>
      <c r="C62" s="4" t="s">
        <v>274</v>
      </c>
      <c r="D62" s="4" t="s">
        <v>69</v>
      </c>
      <c r="E62" s="7">
        <v>609336</v>
      </c>
      <c r="F62" s="7">
        <v>406224</v>
      </c>
    </row>
    <row r="63" spans="1:6" x14ac:dyDescent="0.25">
      <c r="A63" s="30" t="s">
        <v>101</v>
      </c>
      <c r="B63" s="31" t="s">
        <v>102</v>
      </c>
      <c r="C63" s="32"/>
      <c r="D63" s="31"/>
      <c r="E63" s="29">
        <f t="shared" ref="E63:F66" si="2">E64</f>
        <v>560602</v>
      </c>
      <c r="F63" s="29">
        <f t="shared" si="2"/>
        <v>413044.95</v>
      </c>
    </row>
    <row r="64" spans="1:6" x14ac:dyDescent="0.25">
      <c r="A64" s="36" t="s">
        <v>19</v>
      </c>
      <c r="B64" s="32" t="s">
        <v>103</v>
      </c>
      <c r="C64" s="32"/>
      <c r="D64" s="32"/>
      <c r="E64" s="34">
        <f t="shared" si="2"/>
        <v>560602</v>
      </c>
      <c r="F64" s="34">
        <f t="shared" si="2"/>
        <v>413044.95</v>
      </c>
    </row>
    <row r="65" spans="1:6" ht="31.5" x14ac:dyDescent="0.25">
      <c r="A65" s="38" t="s">
        <v>104</v>
      </c>
      <c r="B65" s="39" t="s">
        <v>5</v>
      </c>
      <c r="C65" s="39" t="s">
        <v>105</v>
      </c>
      <c r="D65" s="32"/>
      <c r="E65" s="34">
        <f t="shared" si="2"/>
        <v>560602</v>
      </c>
      <c r="F65" s="34">
        <f t="shared" si="2"/>
        <v>413044.95</v>
      </c>
    </row>
    <row r="66" spans="1:6" x14ac:dyDescent="0.25">
      <c r="A66" s="38" t="s">
        <v>106</v>
      </c>
      <c r="B66" s="39" t="s">
        <v>5</v>
      </c>
      <c r="C66" s="39" t="s">
        <v>107</v>
      </c>
      <c r="D66" s="32"/>
      <c r="E66" s="34">
        <f t="shared" si="2"/>
        <v>560602</v>
      </c>
      <c r="F66" s="34">
        <f t="shared" si="2"/>
        <v>413044.95</v>
      </c>
    </row>
    <row r="67" spans="1:6" ht="31.5" x14ac:dyDescent="0.25">
      <c r="A67" s="40" t="s">
        <v>297</v>
      </c>
      <c r="B67" s="39" t="s">
        <v>5</v>
      </c>
      <c r="C67" s="39" t="s">
        <v>108</v>
      </c>
      <c r="D67" s="32"/>
      <c r="E67" s="34">
        <f>E68+E70</f>
        <v>560602</v>
      </c>
      <c r="F67" s="34">
        <f>F68+F70</f>
        <v>413044.95</v>
      </c>
    </row>
    <row r="68" spans="1:6" ht="63" x14ac:dyDescent="0.25">
      <c r="A68" s="36" t="s">
        <v>109</v>
      </c>
      <c r="B68" s="32" t="s">
        <v>103</v>
      </c>
      <c r="C68" s="39" t="s">
        <v>108</v>
      </c>
      <c r="D68" s="32" t="s">
        <v>67</v>
      </c>
      <c r="E68" s="34">
        <f>E69</f>
        <v>468843</v>
      </c>
      <c r="F68" s="34">
        <f>F69</f>
        <v>406408.68</v>
      </c>
    </row>
    <row r="69" spans="1:6" ht="31.5" x14ac:dyDescent="0.25">
      <c r="A69" s="36" t="s">
        <v>298</v>
      </c>
      <c r="B69" s="32" t="s">
        <v>103</v>
      </c>
      <c r="C69" s="39" t="s">
        <v>108</v>
      </c>
      <c r="D69" s="32" t="s">
        <v>69</v>
      </c>
      <c r="E69" s="7">
        <v>468843</v>
      </c>
      <c r="F69" s="34">
        <v>406408.68</v>
      </c>
    </row>
    <row r="70" spans="1:6" ht="31.5" x14ac:dyDescent="0.25">
      <c r="A70" s="36" t="s">
        <v>110</v>
      </c>
      <c r="B70" s="32" t="s">
        <v>103</v>
      </c>
      <c r="C70" s="39" t="s">
        <v>108</v>
      </c>
      <c r="D70" s="32" t="s">
        <v>71</v>
      </c>
      <c r="E70" s="34">
        <f>E71</f>
        <v>91759</v>
      </c>
      <c r="F70" s="34">
        <f>F71</f>
        <v>6636.27</v>
      </c>
    </row>
    <row r="71" spans="1:6" ht="31.5" x14ac:dyDescent="0.25">
      <c r="A71" s="36" t="s">
        <v>111</v>
      </c>
      <c r="B71" s="32" t="s">
        <v>103</v>
      </c>
      <c r="C71" s="39" t="s">
        <v>108</v>
      </c>
      <c r="D71" s="32" t="s">
        <v>73</v>
      </c>
      <c r="E71" s="7">
        <v>91759</v>
      </c>
      <c r="F71" s="34">
        <v>6636.27</v>
      </c>
    </row>
    <row r="72" spans="1:6" ht="31.5" x14ac:dyDescent="0.25">
      <c r="A72" s="30" t="s">
        <v>112</v>
      </c>
      <c r="B72" s="31" t="s">
        <v>113</v>
      </c>
      <c r="C72" s="32"/>
      <c r="D72" s="31"/>
      <c r="E72" s="29">
        <f>E73+E79+E85</f>
        <v>819000</v>
      </c>
      <c r="F72" s="29">
        <f>F73+F79+F85</f>
        <v>468125.28</v>
      </c>
    </row>
    <row r="73" spans="1:6" x14ac:dyDescent="0.25">
      <c r="A73" s="3" t="s">
        <v>20</v>
      </c>
      <c r="B73" s="4" t="s">
        <v>114</v>
      </c>
      <c r="C73" s="4"/>
      <c r="D73" s="4"/>
      <c r="E73" s="12">
        <f t="shared" ref="E73:F77" si="3">E74</f>
        <v>47500</v>
      </c>
      <c r="F73" s="34">
        <f t="shared" si="3"/>
        <v>0</v>
      </c>
    </row>
    <row r="74" spans="1:6" ht="47.25" x14ac:dyDescent="0.25">
      <c r="A74" s="3" t="s">
        <v>115</v>
      </c>
      <c r="B74" s="4" t="s">
        <v>114</v>
      </c>
      <c r="C74" s="4" t="s">
        <v>116</v>
      </c>
      <c r="D74" s="4"/>
      <c r="E74" s="12">
        <f t="shared" si="3"/>
        <v>47500</v>
      </c>
      <c r="F74" s="34">
        <f t="shared" si="3"/>
        <v>0</v>
      </c>
    </row>
    <row r="75" spans="1:6" ht="16.5" customHeight="1" x14ac:dyDescent="0.25">
      <c r="A75" s="3" t="s">
        <v>117</v>
      </c>
      <c r="B75" s="4" t="s">
        <v>114</v>
      </c>
      <c r="C75" s="4" t="s">
        <v>118</v>
      </c>
      <c r="D75" s="4"/>
      <c r="E75" s="12">
        <f t="shared" si="3"/>
        <v>47500</v>
      </c>
      <c r="F75" s="34">
        <f t="shared" si="3"/>
        <v>0</v>
      </c>
    </row>
    <row r="76" spans="1:6" ht="31.5" x14ac:dyDescent="0.25">
      <c r="A76" s="3" t="s">
        <v>21</v>
      </c>
      <c r="B76" s="4" t="s">
        <v>114</v>
      </c>
      <c r="C76" s="4" t="s">
        <v>119</v>
      </c>
      <c r="D76" s="4" t="s">
        <v>54</v>
      </c>
      <c r="E76" s="12">
        <f t="shared" si="3"/>
        <v>47500</v>
      </c>
      <c r="F76" s="34">
        <f t="shared" si="3"/>
        <v>0</v>
      </c>
    </row>
    <row r="77" spans="1:6" ht="31.5" x14ac:dyDescent="0.25">
      <c r="A77" s="3" t="s">
        <v>70</v>
      </c>
      <c r="B77" s="4" t="s">
        <v>114</v>
      </c>
      <c r="C77" s="4" t="s">
        <v>119</v>
      </c>
      <c r="D77" s="4" t="s">
        <v>71</v>
      </c>
      <c r="E77" s="12">
        <f t="shared" si="3"/>
        <v>47500</v>
      </c>
      <c r="F77" s="34">
        <f t="shared" si="3"/>
        <v>0</v>
      </c>
    </row>
    <row r="78" spans="1:6" ht="31.5" x14ac:dyDescent="0.25">
      <c r="A78" s="3" t="s">
        <v>72</v>
      </c>
      <c r="B78" s="4" t="s">
        <v>114</v>
      </c>
      <c r="C78" s="4" t="s">
        <v>119</v>
      </c>
      <c r="D78" s="4" t="s">
        <v>73</v>
      </c>
      <c r="E78" s="12">
        <v>47500</v>
      </c>
      <c r="F78" s="34"/>
    </row>
    <row r="79" spans="1:6" ht="47.25" x14ac:dyDescent="0.25">
      <c r="A79" s="3" t="s">
        <v>120</v>
      </c>
      <c r="B79" s="4" t="s">
        <v>121</v>
      </c>
      <c r="C79" s="4"/>
      <c r="D79" s="4"/>
      <c r="E79" s="13">
        <f t="shared" ref="E79:F83" si="4">E80</f>
        <v>42992.82</v>
      </c>
      <c r="F79" s="34">
        <f t="shared" si="4"/>
        <v>0</v>
      </c>
    </row>
    <row r="80" spans="1:6" ht="47.25" x14ac:dyDescent="0.25">
      <c r="A80" s="3" t="s">
        <v>122</v>
      </c>
      <c r="B80" s="4" t="s">
        <v>121</v>
      </c>
      <c r="C80" s="4" t="s">
        <v>116</v>
      </c>
      <c r="D80" s="4"/>
      <c r="E80" s="13">
        <f t="shared" si="4"/>
        <v>42992.82</v>
      </c>
      <c r="F80" s="34">
        <f t="shared" si="4"/>
        <v>0</v>
      </c>
    </row>
    <row r="81" spans="1:6" ht="75.75" customHeight="1" x14ac:dyDescent="0.25">
      <c r="A81" s="3" t="s">
        <v>123</v>
      </c>
      <c r="B81" s="4" t="s">
        <v>121</v>
      </c>
      <c r="C81" s="4" t="s">
        <v>124</v>
      </c>
      <c r="D81" s="4"/>
      <c r="E81" s="13">
        <f t="shared" si="4"/>
        <v>42992.82</v>
      </c>
      <c r="F81" s="34">
        <f t="shared" si="4"/>
        <v>0</v>
      </c>
    </row>
    <row r="82" spans="1:6" ht="31.5" x14ac:dyDescent="0.25">
      <c r="A82" s="3" t="s">
        <v>125</v>
      </c>
      <c r="B82" s="4" t="s">
        <v>121</v>
      </c>
      <c r="C82" s="4" t="s">
        <v>126</v>
      </c>
      <c r="D82" s="4"/>
      <c r="E82" s="13">
        <f t="shared" si="4"/>
        <v>42992.82</v>
      </c>
      <c r="F82" s="34">
        <f t="shared" si="4"/>
        <v>0</v>
      </c>
    </row>
    <row r="83" spans="1:6" ht="31.5" x14ac:dyDescent="0.25">
      <c r="A83" s="3" t="s">
        <v>70</v>
      </c>
      <c r="B83" s="4" t="s">
        <v>121</v>
      </c>
      <c r="C83" s="4" t="s">
        <v>126</v>
      </c>
      <c r="D83" s="4">
        <v>200</v>
      </c>
      <c r="E83" s="13">
        <f t="shared" si="4"/>
        <v>42992.82</v>
      </c>
      <c r="F83" s="34">
        <f t="shared" si="4"/>
        <v>0</v>
      </c>
    </row>
    <row r="84" spans="1:6" ht="31.5" x14ac:dyDescent="0.25">
      <c r="A84" s="3" t="s">
        <v>72</v>
      </c>
      <c r="B84" s="4" t="s">
        <v>121</v>
      </c>
      <c r="C84" s="4" t="s">
        <v>126</v>
      </c>
      <c r="D84" s="4">
        <v>240</v>
      </c>
      <c r="E84" s="13">
        <v>42992.82</v>
      </c>
      <c r="F84" s="34"/>
    </row>
    <row r="85" spans="1:6" ht="31.5" x14ac:dyDescent="0.25">
      <c r="A85" s="3" t="s">
        <v>22</v>
      </c>
      <c r="B85" s="4" t="s">
        <v>127</v>
      </c>
      <c r="C85" s="1" t="s">
        <v>54</v>
      </c>
      <c r="D85" s="10" t="s">
        <v>54</v>
      </c>
      <c r="E85" s="14">
        <f t="shared" ref="E85:F90" si="5">E86</f>
        <v>728507.17999999993</v>
      </c>
      <c r="F85" s="34">
        <f t="shared" si="5"/>
        <v>468125.28</v>
      </c>
    </row>
    <row r="86" spans="1:6" ht="47.25" x14ac:dyDescent="0.25">
      <c r="A86" s="9" t="s">
        <v>128</v>
      </c>
      <c r="B86" s="4" t="s">
        <v>127</v>
      </c>
      <c r="C86" s="1" t="s">
        <v>116</v>
      </c>
      <c r="D86" s="10" t="s">
        <v>54</v>
      </c>
      <c r="E86" s="14">
        <f t="shared" si="5"/>
        <v>728507.17999999993</v>
      </c>
      <c r="F86" s="34">
        <f t="shared" si="5"/>
        <v>468125.28</v>
      </c>
    </row>
    <row r="87" spans="1:6" x14ac:dyDescent="0.25">
      <c r="A87" s="9" t="s">
        <v>129</v>
      </c>
      <c r="B87" s="4" t="s">
        <v>127</v>
      </c>
      <c r="C87" s="4" t="s">
        <v>130</v>
      </c>
      <c r="D87" s="10"/>
      <c r="E87" s="14">
        <f t="shared" si="5"/>
        <v>728507.17999999993</v>
      </c>
      <c r="F87" s="34">
        <f t="shared" si="5"/>
        <v>468125.28</v>
      </c>
    </row>
    <row r="88" spans="1:6" x14ac:dyDescent="0.25">
      <c r="A88" s="9" t="s">
        <v>131</v>
      </c>
      <c r="B88" s="4" t="s">
        <v>127</v>
      </c>
      <c r="C88" s="4" t="s">
        <v>132</v>
      </c>
      <c r="D88" s="10"/>
      <c r="E88" s="14">
        <f>E89+E92</f>
        <v>728507.17999999993</v>
      </c>
      <c r="F88" s="34">
        <f>F89+F92</f>
        <v>468125.28</v>
      </c>
    </row>
    <row r="89" spans="1:6" x14ac:dyDescent="0.25">
      <c r="A89" s="11" t="s">
        <v>133</v>
      </c>
      <c r="B89" s="4" t="s">
        <v>127</v>
      </c>
      <c r="C89" s="4" t="s">
        <v>134</v>
      </c>
      <c r="D89" s="10" t="s">
        <v>54</v>
      </c>
      <c r="E89" s="14">
        <f t="shared" si="5"/>
        <v>401507.18</v>
      </c>
      <c r="F89" s="34">
        <f t="shared" si="5"/>
        <v>250462.64</v>
      </c>
    </row>
    <row r="90" spans="1:6" ht="31.5" x14ac:dyDescent="0.25">
      <c r="A90" s="3" t="s">
        <v>70</v>
      </c>
      <c r="B90" s="4" t="s">
        <v>127</v>
      </c>
      <c r="C90" s="4" t="s">
        <v>134</v>
      </c>
      <c r="D90" s="10" t="s">
        <v>71</v>
      </c>
      <c r="E90" s="14">
        <f t="shared" si="5"/>
        <v>401507.18</v>
      </c>
      <c r="F90" s="34">
        <f t="shared" si="5"/>
        <v>250462.64</v>
      </c>
    </row>
    <row r="91" spans="1:6" ht="31.5" x14ac:dyDescent="0.25">
      <c r="A91" s="3" t="s">
        <v>72</v>
      </c>
      <c r="B91" s="4" t="s">
        <v>127</v>
      </c>
      <c r="C91" s="4" t="s">
        <v>134</v>
      </c>
      <c r="D91" s="10" t="s">
        <v>73</v>
      </c>
      <c r="E91" s="14">
        <v>401507.18</v>
      </c>
      <c r="F91" s="34">
        <v>250462.64</v>
      </c>
    </row>
    <row r="92" spans="1:6" ht="31.5" x14ac:dyDescent="0.25">
      <c r="A92" s="3" t="s">
        <v>23</v>
      </c>
      <c r="B92" s="4" t="s">
        <v>127</v>
      </c>
      <c r="C92" s="4" t="s">
        <v>299</v>
      </c>
      <c r="D92" s="4"/>
      <c r="E92" s="13">
        <f>E93</f>
        <v>327000</v>
      </c>
      <c r="F92" s="34">
        <f>F93</f>
        <v>217662.64</v>
      </c>
    </row>
    <row r="93" spans="1:6" ht="47.25" x14ac:dyDescent="0.25">
      <c r="A93" s="9" t="s">
        <v>128</v>
      </c>
      <c r="B93" s="4" t="s">
        <v>127</v>
      </c>
      <c r="C93" s="1" t="s">
        <v>116</v>
      </c>
      <c r="D93" s="4"/>
      <c r="E93" s="13">
        <f>E97</f>
        <v>327000</v>
      </c>
      <c r="F93" s="13">
        <f>F97</f>
        <v>217662.64</v>
      </c>
    </row>
    <row r="94" spans="1:6" x14ac:dyDescent="0.25">
      <c r="A94" s="9" t="s">
        <v>129</v>
      </c>
      <c r="B94" s="4" t="s">
        <v>127</v>
      </c>
      <c r="C94" s="4" t="s">
        <v>130</v>
      </c>
      <c r="D94" s="4"/>
      <c r="E94" s="13">
        <f t="shared" ref="E94:F97" si="6">E95</f>
        <v>327000</v>
      </c>
      <c r="F94" s="13">
        <f t="shared" si="6"/>
        <v>217662.64</v>
      </c>
    </row>
    <row r="95" spans="1:6" x14ac:dyDescent="0.25">
      <c r="A95" s="9" t="s">
        <v>131</v>
      </c>
      <c r="B95" s="4" t="s">
        <v>127</v>
      </c>
      <c r="C95" s="4" t="s">
        <v>132</v>
      </c>
      <c r="D95" s="4"/>
      <c r="E95" s="13">
        <f t="shared" si="6"/>
        <v>327000</v>
      </c>
      <c r="F95" s="13">
        <f t="shared" si="6"/>
        <v>217662.64</v>
      </c>
    </row>
    <row r="96" spans="1:6" ht="31.5" x14ac:dyDescent="0.25">
      <c r="A96" s="3" t="s">
        <v>23</v>
      </c>
      <c r="B96" s="4" t="s">
        <v>127</v>
      </c>
      <c r="C96" s="4" t="s">
        <v>135</v>
      </c>
      <c r="D96" s="4"/>
      <c r="E96" s="13">
        <f t="shared" si="6"/>
        <v>327000</v>
      </c>
      <c r="F96" s="13">
        <f t="shared" si="6"/>
        <v>217662.64</v>
      </c>
    </row>
    <row r="97" spans="1:6" ht="31.5" x14ac:dyDescent="0.25">
      <c r="A97" s="3" t="s">
        <v>70</v>
      </c>
      <c r="B97" s="4" t="s">
        <v>127</v>
      </c>
      <c r="C97" s="4" t="s">
        <v>135</v>
      </c>
      <c r="D97" s="4" t="s">
        <v>71</v>
      </c>
      <c r="E97" s="13">
        <f t="shared" si="6"/>
        <v>327000</v>
      </c>
      <c r="F97" s="13">
        <f t="shared" si="6"/>
        <v>217662.64</v>
      </c>
    </row>
    <row r="98" spans="1:6" ht="31.5" x14ac:dyDescent="0.25">
      <c r="A98" s="3" t="s">
        <v>136</v>
      </c>
      <c r="B98" s="4" t="s">
        <v>127</v>
      </c>
      <c r="C98" s="4" t="s">
        <v>135</v>
      </c>
      <c r="D98" s="4" t="s">
        <v>73</v>
      </c>
      <c r="E98" s="13">
        <v>327000</v>
      </c>
      <c r="F98" s="34">
        <v>217662.64</v>
      </c>
    </row>
    <row r="99" spans="1:6" x14ac:dyDescent="0.25">
      <c r="A99" s="30" t="s">
        <v>137</v>
      </c>
      <c r="B99" s="31" t="s">
        <v>138</v>
      </c>
      <c r="C99" s="37"/>
      <c r="D99" s="31"/>
      <c r="E99" s="29">
        <f>E123+E100</f>
        <v>16578759.310000001</v>
      </c>
      <c r="F99" s="29">
        <f>F123+F100</f>
        <v>3649533.04</v>
      </c>
    </row>
    <row r="100" spans="1:6" x14ac:dyDescent="0.25">
      <c r="A100" s="36" t="s">
        <v>25</v>
      </c>
      <c r="B100" s="32" t="s">
        <v>139</v>
      </c>
      <c r="C100" s="37"/>
      <c r="D100" s="32"/>
      <c r="E100" s="34">
        <f>E101</f>
        <v>16313759.310000001</v>
      </c>
      <c r="F100" s="34">
        <f>F101</f>
        <v>3649533.04</v>
      </c>
    </row>
    <row r="101" spans="1:6" ht="31.5" x14ac:dyDescent="0.25">
      <c r="A101" s="36" t="s">
        <v>140</v>
      </c>
      <c r="B101" s="32" t="s">
        <v>139</v>
      </c>
      <c r="C101" s="35" t="s">
        <v>141</v>
      </c>
      <c r="D101" s="32"/>
      <c r="E101" s="34">
        <f>E102+E118+E113</f>
        <v>16313759.310000001</v>
      </c>
      <c r="F101" s="34">
        <f>F102+F118+F113</f>
        <v>3649533.04</v>
      </c>
    </row>
    <row r="102" spans="1:6" ht="31.5" x14ac:dyDescent="0.25">
      <c r="A102" s="33" t="s">
        <v>142</v>
      </c>
      <c r="B102" s="35" t="s">
        <v>139</v>
      </c>
      <c r="C102" s="35" t="s">
        <v>143</v>
      </c>
      <c r="D102" s="32"/>
      <c r="E102" s="34">
        <f>E103+E108</f>
        <v>6137992.0100000007</v>
      </c>
      <c r="F102" s="34">
        <f>F103+F108</f>
        <v>3276811.07</v>
      </c>
    </row>
    <row r="103" spans="1:6" ht="63" x14ac:dyDescent="0.25">
      <c r="A103" s="36" t="s">
        <v>144</v>
      </c>
      <c r="B103" s="32" t="s">
        <v>139</v>
      </c>
      <c r="C103" s="32" t="s">
        <v>145</v>
      </c>
      <c r="D103" s="32"/>
      <c r="E103" s="34">
        <f>E106</f>
        <v>444556.61</v>
      </c>
      <c r="F103" s="34">
        <f>F106</f>
        <v>366758.96</v>
      </c>
    </row>
    <row r="104" spans="1:6" ht="31.5" x14ac:dyDescent="0.25">
      <c r="A104" s="36" t="s">
        <v>146</v>
      </c>
      <c r="B104" s="32" t="s">
        <v>139</v>
      </c>
      <c r="C104" s="32" t="s">
        <v>147</v>
      </c>
      <c r="D104" s="32"/>
      <c r="E104" s="34">
        <f t="shared" ref="E104:F106" si="7">E105</f>
        <v>444556.61</v>
      </c>
      <c r="F104" s="34">
        <f t="shared" si="7"/>
        <v>366758.96</v>
      </c>
    </row>
    <row r="105" spans="1:6" ht="17.25" customHeight="1" x14ac:dyDescent="0.25">
      <c r="A105" s="36" t="s">
        <v>148</v>
      </c>
      <c r="B105" s="32" t="s">
        <v>139</v>
      </c>
      <c r="C105" s="32" t="s">
        <v>149</v>
      </c>
      <c r="D105" s="32"/>
      <c r="E105" s="34">
        <f t="shared" si="7"/>
        <v>444556.61</v>
      </c>
      <c r="F105" s="34">
        <f t="shared" si="7"/>
        <v>366758.96</v>
      </c>
    </row>
    <row r="106" spans="1:6" ht="31.5" x14ac:dyDescent="0.25">
      <c r="A106" s="41" t="s">
        <v>70</v>
      </c>
      <c r="B106" s="32" t="s">
        <v>139</v>
      </c>
      <c r="C106" s="32" t="s">
        <v>149</v>
      </c>
      <c r="D106" s="32" t="s">
        <v>71</v>
      </c>
      <c r="E106" s="34">
        <f t="shared" si="7"/>
        <v>444556.61</v>
      </c>
      <c r="F106" s="34">
        <f t="shared" si="7"/>
        <v>366758.96</v>
      </c>
    </row>
    <row r="107" spans="1:6" ht="31.5" x14ac:dyDescent="0.25">
      <c r="A107" s="41" t="s">
        <v>72</v>
      </c>
      <c r="B107" s="32" t="s">
        <v>139</v>
      </c>
      <c r="C107" s="32" t="s">
        <v>149</v>
      </c>
      <c r="D107" s="32" t="s">
        <v>73</v>
      </c>
      <c r="E107" s="34">
        <v>444556.61</v>
      </c>
      <c r="F107" s="34">
        <v>366758.96</v>
      </c>
    </row>
    <row r="108" spans="1:6" ht="47.25" x14ac:dyDescent="0.25">
      <c r="A108" s="33" t="s">
        <v>150</v>
      </c>
      <c r="B108" s="35" t="s">
        <v>139</v>
      </c>
      <c r="C108" s="32" t="s">
        <v>145</v>
      </c>
      <c r="D108" s="35"/>
      <c r="E108" s="34">
        <f t="shared" ref="E108:F111" si="8">E109</f>
        <v>5693435.4000000004</v>
      </c>
      <c r="F108" s="34">
        <f t="shared" si="8"/>
        <v>2910052.11</v>
      </c>
    </row>
    <row r="109" spans="1:6" ht="31.5" x14ac:dyDescent="0.25">
      <c r="A109" s="36" t="s">
        <v>151</v>
      </c>
      <c r="B109" s="35" t="s">
        <v>139</v>
      </c>
      <c r="C109" s="32" t="s">
        <v>147</v>
      </c>
      <c r="D109" s="35"/>
      <c r="E109" s="34">
        <f t="shared" si="8"/>
        <v>5693435.4000000004</v>
      </c>
      <c r="F109" s="34">
        <f t="shared" si="8"/>
        <v>2910052.11</v>
      </c>
    </row>
    <row r="110" spans="1:6" ht="31.5" x14ac:dyDescent="0.25">
      <c r="A110" s="40" t="s">
        <v>152</v>
      </c>
      <c r="B110" s="35" t="s">
        <v>139</v>
      </c>
      <c r="C110" s="32" t="s">
        <v>153</v>
      </c>
      <c r="D110" s="35"/>
      <c r="E110" s="34">
        <f t="shared" si="8"/>
        <v>5693435.4000000004</v>
      </c>
      <c r="F110" s="34">
        <f t="shared" si="8"/>
        <v>2910052.11</v>
      </c>
    </row>
    <row r="111" spans="1:6" ht="31.5" x14ac:dyDescent="0.25">
      <c r="A111" s="38" t="s">
        <v>70</v>
      </c>
      <c r="B111" s="35" t="s">
        <v>139</v>
      </c>
      <c r="C111" s="32" t="s">
        <v>153</v>
      </c>
      <c r="D111" s="35" t="s">
        <v>71</v>
      </c>
      <c r="E111" s="34">
        <f t="shared" si="8"/>
        <v>5693435.4000000004</v>
      </c>
      <c r="F111" s="34">
        <f t="shared" si="8"/>
        <v>2910052.11</v>
      </c>
    </row>
    <row r="112" spans="1:6" ht="31.5" x14ac:dyDescent="0.25">
      <c r="A112" s="38" t="s">
        <v>72</v>
      </c>
      <c r="B112" s="35" t="s">
        <v>139</v>
      </c>
      <c r="C112" s="32" t="s">
        <v>153</v>
      </c>
      <c r="D112" s="35" t="s">
        <v>73</v>
      </c>
      <c r="E112" s="34">
        <v>5693435.4000000004</v>
      </c>
      <c r="F112" s="34">
        <v>2910052.11</v>
      </c>
    </row>
    <row r="113" spans="1:6" ht="47.25" x14ac:dyDescent="0.25">
      <c r="A113" s="33" t="s">
        <v>150</v>
      </c>
      <c r="B113" s="35" t="s">
        <v>139</v>
      </c>
      <c r="C113" s="32" t="s">
        <v>145</v>
      </c>
      <c r="D113" s="35"/>
      <c r="E113" s="34">
        <f t="shared" ref="E113:F116" si="9">E114</f>
        <v>9298006.4100000001</v>
      </c>
      <c r="F113" s="34">
        <f t="shared" si="9"/>
        <v>0</v>
      </c>
    </row>
    <row r="114" spans="1:6" ht="31.5" x14ac:dyDescent="0.25">
      <c r="A114" s="36" t="s">
        <v>151</v>
      </c>
      <c r="B114" s="35" t="s">
        <v>139</v>
      </c>
      <c r="C114" s="32" t="s">
        <v>147</v>
      </c>
      <c r="D114" s="35"/>
      <c r="E114" s="34">
        <f t="shared" si="9"/>
        <v>9298006.4100000001</v>
      </c>
      <c r="F114" s="34">
        <f t="shared" si="9"/>
        <v>0</v>
      </c>
    </row>
    <row r="115" spans="1:6" ht="78.75" x14ac:dyDescent="0.25">
      <c r="A115" s="9" t="s">
        <v>492</v>
      </c>
      <c r="B115" s="4" t="s">
        <v>139</v>
      </c>
      <c r="C115" s="4" t="s">
        <v>491</v>
      </c>
      <c r="D115" s="4"/>
      <c r="E115" s="7">
        <f t="shared" si="9"/>
        <v>9298006.4100000001</v>
      </c>
      <c r="F115" s="7">
        <f t="shared" si="9"/>
        <v>0</v>
      </c>
    </row>
    <row r="116" spans="1:6" ht="31.5" x14ac:dyDescent="0.25">
      <c r="A116" s="9" t="s">
        <v>70</v>
      </c>
      <c r="B116" s="4" t="s">
        <v>139</v>
      </c>
      <c r="C116" s="4" t="s">
        <v>491</v>
      </c>
      <c r="D116" s="4" t="s">
        <v>71</v>
      </c>
      <c r="E116" s="7">
        <f t="shared" si="9"/>
        <v>9298006.4100000001</v>
      </c>
      <c r="F116" s="7">
        <f t="shared" si="9"/>
        <v>0</v>
      </c>
    </row>
    <row r="117" spans="1:6" ht="31.5" x14ac:dyDescent="0.25">
      <c r="A117" s="9" t="s">
        <v>72</v>
      </c>
      <c r="B117" s="4" t="s">
        <v>139</v>
      </c>
      <c r="C117" s="4" t="s">
        <v>491</v>
      </c>
      <c r="D117" s="4" t="s">
        <v>73</v>
      </c>
      <c r="E117" s="7">
        <v>9298006.4100000001</v>
      </c>
      <c r="F117" s="7"/>
    </row>
    <row r="118" spans="1:6" ht="31.5" x14ac:dyDescent="0.25">
      <c r="A118" s="36" t="s">
        <v>154</v>
      </c>
      <c r="B118" s="35" t="s">
        <v>139</v>
      </c>
      <c r="C118" s="35" t="s">
        <v>155</v>
      </c>
      <c r="D118" s="32"/>
      <c r="E118" s="34">
        <f t="shared" ref="E118:F121" si="10">E119</f>
        <v>877760.89</v>
      </c>
      <c r="F118" s="34">
        <f t="shared" si="10"/>
        <v>372721.97</v>
      </c>
    </row>
    <row r="119" spans="1:6" ht="31.5" x14ac:dyDescent="0.25">
      <c r="A119" s="36" t="s">
        <v>156</v>
      </c>
      <c r="B119" s="35" t="s">
        <v>139</v>
      </c>
      <c r="C119" s="35" t="s">
        <v>157</v>
      </c>
      <c r="D119" s="32"/>
      <c r="E119" s="34">
        <f t="shared" si="10"/>
        <v>877760.89</v>
      </c>
      <c r="F119" s="34">
        <f t="shared" si="10"/>
        <v>372721.97</v>
      </c>
    </row>
    <row r="120" spans="1:6" ht="47.25" x14ac:dyDescent="0.25">
      <c r="A120" s="36" t="s">
        <v>26</v>
      </c>
      <c r="B120" s="35" t="s">
        <v>139</v>
      </c>
      <c r="C120" s="35" t="s">
        <v>158</v>
      </c>
      <c r="D120" s="32"/>
      <c r="E120" s="34">
        <f t="shared" si="10"/>
        <v>877760.89</v>
      </c>
      <c r="F120" s="34">
        <f t="shared" si="10"/>
        <v>372721.97</v>
      </c>
    </row>
    <row r="121" spans="1:6" ht="31.5" x14ac:dyDescent="0.25">
      <c r="A121" s="38" t="s">
        <v>70</v>
      </c>
      <c r="B121" s="35" t="s">
        <v>139</v>
      </c>
      <c r="C121" s="35" t="s">
        <v>158</v>
      </c>
      <c r="D121" s="32" t="s">
        <v>71</v>
      </c>
      <c r="E121" s="34">
        <f t="shared" si="10"/>
        <v>877760.89</v>
      </c>
      <c r="F121" s="34">
        <f t="shared" si="10"/>
        <v>372721.97</v>
      </c>
    </row>
    <row r="122" spans="1:6" ht="31.5" x14ac:dyDescent="0.25">
      <c r="A122" s="38" t="s">
        <v>72</v>
      </c>
      <c r="B122" s="35" t="s">
        <v>139</v>
      </c>
      <c r="C122" s="35" t="s">
        <v>158</v>
      </c>
      <c r="D122" s="32" t="s">
        <v>73</v>
      </c>
      <c r="E122" s="34">
        <v>877760.89</v>
      </c>
      <c r="F122" s="34">
        <v>372721.97</v>
      </c>
    </row>
    <row r="123" spans="1:6" x14ac:dyDescent="0.25">
      <c r="A123" s="36" t="s">
        <v>27</v>
      </c>
      <c r="B123" s="32" t="s">
        <v>159</v>
      </c>
      <c r="C123" s="32"/>
      <c r="D123" s="32"/>
      <c r="E123" s="34">
        <f>E124</f>
        <v>265000</v>
      </c>
      <c r="F123" s="34">
        <f>F124</f>
        <v>0</v>
      </c>
    </row>
    <row r="124" spans="1:6" ht="31.5" x14ac:dyDescent="0.25">
      <c r="A124" s="33" t="s">
        <v>160</v>
      </c>
      <c r="B124" s="35" t="s">
        <v>159</v>
      </c>
      <c r="C124" s="35" t="s">
        <v>161</v>
      </c>
      <c r="D124" s="35"/>
      <c r="E124" s="34">
        <f t="shared" ref="E124:F128" si="11">E125</f>
        <v>265000</v>
      </c>
      <c r="F124" s="34">
        <f t="shared" si="11"/>
        <v>0</v>
      </c>
    </row>
    <row r="125" spans="1:6" ht="31.5" x14ac:dyDescent="0.25">
      <c r="A125" s="33" t="s">
        <v>162</v>
      </c>
      <c r="B125" s="35" t="s">
        <v>159</v>
      </c>
      <c r="C125" s="35" t="s">
        <v>163</v>
      </c>
      <c r="D125" s="35"/>
      <c r="E125" s="34">
        <f t="shared" si="11"/>
        <v>265000</v>
      </c>
      <c r="F125" s="34">
        <f t="shared" si="11"/>
        <v>0</v>
      </c>
    </row>
    <row r="126" spans="1:6" ht="47.25" x14ac:dyDescent="0.25">
      <c r="A126" s="33" t="s">
        <v>164</v>
      </c>
      <c r="B126" s="35" t="s">
        <v>159</v>
      </c>
      <c r="C126" s="35" t="s">
        <v>165</v>
      </c>
      <c r="D126" s="35"/>
      <c r="E126" s="34">
        <f t="shared" si="11"/>
        <v>265000</v>
      </c>
      <c r="F126" s="34">
        <f t="shared" si="11"/>
        <v>0</v>
      </c>
    </row>
    <row r="127" spans="1:6" ht="31.5" x14ac:dyDescent="0.25">
      <c r="A127" s="40" t="s">
        <v>28</v>
      </c>
      <c r="B127" s="35" t="s">
        <v>159</v>
      </c>
      <c r="C127" s="35" t="s">
        <v>166</v>
      </c>
      <c r="D127" s="35"/>
      <c r="E127" s="34">
        <f t="shared" si="11"/>
        <v>265000</v>
      </c>
      <c r="F127" s="34">
        <f t="shared" si="11"/>
        <v>0</v>
      </c>
    </row>
    <row r="128" spans="1:6" ht="31.5" x14ac:dyDescent="0.25">
      <c r="A128" s="38" t="s">
        <v>70</v>
      </c>
      <c r="B128" s="35" t="s">
        <v>159</v>
      </c>
      <c r="C128" s="35" t="s">
        <v>166</v>
      </c>
      <c r="D128" s="35" t="s">
        <v>71</v>
      </c>
      <c r="E128" s="34">
        <f t="shared" si="11"/>
        <v>265000</v>
      </c>
      <c r="F128" s="34">
        <f t="shared" si="11"/>
        <v>0</v>
      </c>
    </row>
    <row r="129" spans="1:6" ht="31.5" x14ac:dyDescent="0.25">
      <c r="A129" s="38" t="s">
        <v>72</v>
      </c>
      <c r="B129" s="35" t="s">
        <v>159</v>
      </c>
      <c r="C129" s="35" t="s">
        <v>166</v>
      </c>
      <c r="D129" s="35" t="s">
        <v>73</v>
      </c>
      <c r="E129" s="34">
        <v>265000</v>
      </c>
      <c r="F129" s="34"/>
    </row>
    <row r="130" spans="1:6" x14ac:dyDescent="0.25">
      <c r="A130" s="30" t="s">
        <v>167</v>
      </c>
      <c r="B130" s="31" t="s">
        <v>168</v>
      </c>
      <c r="C130" s="32"/>
      <c r="D130" s="31"/>
      <c r="E130" s="2">
        <f>E131+E138+E147</f>
        <v>19399247.609999999</v>
      </c>
      <c r="F130" s="2">
        <f>F131+F138+F147</f>
        <v>13326819.050000001</v>
      </c>
    </row>
    <row r="131" spans="1:6" x14ac:dyDescent="0.25">
      <c r="A131" s="36" t="s">
        <v>29</v>
      </c>
      <c r="B131" s="32" t="s">
        <v>169</v>
      </c>
      <c r="C131" s="32"/>
      <c r="D131" s="32"/>
      <c r="E131" s="34">
        <f>E132</f>
        <v>508412.15999999997</v>
      </c>
      <c r="F131" s="34">
        <f>F132</f>
        <v>337578.69</v>
      </c>
    </row>
    <row r="132" spans="1:6" ht="47.25" x14ac:dyDescent="0.25">
      <c r="A132" s="36" t="s">
        <v>170</v>
      </c>
      <c r="B132" s="32" t="s">
        <v>169</v>
      </c>
      <c r="C132" s="32" t="s">
        <v>171</v>
      </c>
      <c r="D132" s="32"/>
      <c r="E132" s="34">
        <f>E133</f>
        <v>508412.15999999997</v>
      </c>
      <c r="F132" s="34">
        <f>F133</f>
        <v>337578.69</v>
      </c>
    </row>
    <row r="133" spans="1:6" ht="31.5" x14ac:dyDescent="0.25">
      <c r="A133" s="36" t="s">
        <v>172</v>
      </c>
      <c r="B133" s="32" t="s">
        <v>169</v>
      </c>
      <c r="C133" s="32" t="s">
        <v>173</v>
      </c>
      <c r="D133" s="32"/>
      <c r="E133" s="34">
        <f>E135</f>
        <v>508412.15999999997</v>
      </c>
      <c r="F133" s="34">
        <f>F135</f>
        <v>337578.69</v>
      </c>
    </row>
    <row r="134" spans="1:6" ht="31.5" x14ac:dyDescent="0.25">
      <c r="A134" s="36" t="s">
        <v>174</v>
      </c>
      <c r="B134" s="32" t="s">
        <v>169</v>
      </c>
      <c r="C134" s="32" t="s">
        <v>175</v>
      </c>
      <c r="D134" s="32"/>
      <c r="E134" s="34">
        <f t="shared" ref="E134:F136" si="12">E135</f>
        <v>508412.15999999997</v>
      </c>
      <c r="F134" s="34">
        <f t="shared" si="12"/>
        <v>337578.69</v>
      </c>
    </row>
    <row r="135" spans="1:6" ht="31.5" x14ac:dyDescent="0.25">
      <c r="A135" s="36" t="s">
        <v>30</v>
      </c>
      <c r="B135" s="32" t="s">
        <v>169</v>
      </c>
      <c r="C135" s="32" t="s">
        <v>176</v>
      </c>
      <c r="D135" s="32"/>
      <c r="E135" s="34">
        <f t="shared" si="12"/>
        <v>508412.15999999997</v>
      </c>
      <c r="F135" s="34">
        <f t="shared" si="12"/>
        <v>337578.69</v>
      </c>
    </row>
    <row r="136" spans="1:6" ht="31.5" x14ac:dyDescent="0.25">
      <c r="A136" s="38" t="s">
        <v>70</v>
      </c>
      <c r="B136" s="32" t="s">
        <v>169</v>
      </c>
      <c r="C136" s="32" t="s">
        <v>176</v>
      </c>
      <c r="D136" s="32" t="s">
        <v>71</v>
      </c>
      <c r="E136" s="34">
        <f t="shared" si="12"/>
        <v>508412.15999999997</v>
      </c>
      <c r="F136" s="34">
        <f t="shared" si="12"/>
        <v>337578.69</v>
      </c>
    </row>
    <row r="137" spans="1:6" ht="31.5" x14ac:dyDescent="0.25">
      <c r="A137" s="38" t="s">
        <v>72</v>
      </c>
      <c r="B137" s="32" t="s">
        <v>169</v>
      </c>
      <c r="C137" s="32" t="s">
        <v>176</v>
      </c>
      <c r="D137" s="32" t="s">
        <v>73</v>
      </c>
      <c r="E137" s="34">
        <v>508412.15999999997</v>
      </c>
      <c r="F137" s="34">
        <v>337578.69</v>
      </c>
    </row>
    <row r="138" spans="1:6" x14ac:dyDescent="0.25">
      <c r="A138" s="36" t="s">
        <v>31</v>
      </c>
      <c r="B138" s="32" t="s">
        <v>177</v>
      </c>
      <c r="C138" s="32"/>
      <c r="D138" s="32"/>
      <c r="E138" s="34">
        <f>E139</f>
        <v>3545858.74</v>
      </c>
      <c r="F138" s="34">
        <f>F139</f>
        <v>3498283.85</v>
      </c>
    </row>
    <row r="139" spans="1:6" ht="31.5" customHeight="1" x14ac:dyDescent="0.25">
      <c r="A139" s="36" t="s">
        <v>178</v>
      </c>
      <c r="B139" s="32" t="s">
        <v>177</v>
      </c>
      <c r="C139" s="32" t="s">
        <v>179</v>
      </c>
      <c r="D139" s="32"/>
      <c r="E139" s="34">
        <f>E140</f>
        <v>3545858.74</v>
      </c>
      <c r="F139" s="34">
        <f>F140</f>
        <v>3498283.85</v>
      </c>
    </row>
    <row r="140" spans="1:6" ht="31.5" x14ac:dyDescent="0.25">
      <c r="A140" s="36" t="s">
        <v>180</v>
      </c>
      <c r="B140" s="32" t="s">
        <v>177</v>
      </c>
      <c r="C140" s="32" t="s">
        <v>181</v>
      </c>
      <c r="D140" s="32"/>
      <c r="E140" s="34">
        <f>E141+E144</f>
        <v>3545858.74</v>
      </c>
      <c r="F140" s="34">
        <f>F141+F144</f>
        <v>3498283.85</v>
      </c>
    </row>
    <row r="141" spans="1:6" ht="47.25" x14ac:dyDescent="0.25">
      <c r="A141" s="36" t="s">
        <v>32</v>
      </c>
      <c r="B141" s="32" t="s">
        <v>177</v>
      </c>
      <c r="C141" s="32" t="s">
        <v>182</v>
      </c>
      <c r="D141" s="32"/>
      <c r="E141" s="34">
        <f>E142</f>
        <v>47574.89</v>
      </c>
      <c r="F141" s="34">
        <f>F142</f>
        <v>0</v>
      </c>
    </row>
    <row r="142" spans="1:6" ht="31.5" x14ac:dyDescent="0.25">
      <c r="A142" s="38" t="s">
        <v>70</v>
      </c>
      <c r="B142" s="32" t="s">
        <v>177</v>
      </c>
      <c r="C142" s="32" t="s">
        <v>182</v>
      </c>
      <c r="D142" s="32" t="s">
        <v>71</v>
      </c>
      <c r="E142" s="34">
        <f>E143</f>
        <v>47574.89</v>
      </c>
      <c r="F142" s="34">
        <f>F143</f>
        <v>0</v>
      </c>
    </row>
    <row r="143" spans="1:6" ht="31.5" x14ac:dyDescent="0.25">
      <c r="A143" s="38" t="s">
        <v>72</v>
      </c>
      <c r="B143" s="32" t="s">
        <v>177</v>
      </c>
      <c r="C143" s="32" t="s">
        <v>182</v>
      </c>
      <c r="D143" s="32" t="s">
        <v>73</v>
      </c>
      <c r="E143" s="34">
        <v>47574.89</v>
      </c>
      <c r="F143" s="34"/>
    </row>
    <row r="144" spans="1:6" ht="94.5" x14ac:dyDescent="0.25">
      <c r="A144" s="9" t="s">
        <v>276</v>
      </c>
      <c r="B144" s="4" t="s">
        <v>177</v>
      </c>
      <c r="C144" s="4" t="s">
        <v>275</v>
      </c>
      <c r="D144" s="4"/>
      <c r="E144" s="7">
        <f>E145</f>
        <v>3498283.85</v>
      </c>
      <c r="F144" s="7">
        <f>F145</f>
        <v>3498283.85</v>
      </c>
    </row>
    <row r="145" spans="1:6" ht="31.5" x14ac:dyDescent="0.25">
      <c r="A145" s="9" t="s">
        <v>70</v>
      </c>
      <c r="B145" s="4" t="s">
        <v>177</v>
      </c>
      <c r="C145" s="4" t="s">
        <v>275</v>
      </c>
      <c r="D145" s="4" t="s">
        <v>71</v>
      </c>
      <c r="E145" s="7">
        <f>E146</f>
        <v>3498283.85</v>
      </c>
      <c r="F145" s="7">
        <f>F146</f>
        <v>3498283.85</v>
      </c>
    </row>
    <row r="146" spans="1:6" ht="31.5" x14ac:dyDescent="0.25">
      <c r="A146" s="9" t="s">
        <v>72</v>
      </c>
      <c r="B146" s="4" t="s">
        <v>177</v>
      </c>
      <c r="C146" s="4" t="s">
        <v>275</v>
      </c>
      <c r="D146" s="4" t="s">
        <v>73</v>
      </c>
      <c r="E146" s="7">
        <v>3498283.85</v>
      </c>
      <c r="F146" s="7">
        <v>3498283.85</v>
      </c>
    </row>
    <row r="147" spans="1:6" x14ac:dyDescent="0.25">
      <c r="A147" s="36" t="s">
        <v>33</v>
      </c>
      <c r="B147" s="32" t="s">
        <v>183</v>
      </c>
      <c r="C147" s="37"/>
      <c r="D147" s="32"/>
      <c r="E147" s="34">
        <f>E148+E154+E151</f>
        <v>15344976.710000001</v>
      </c>
      <c r="F147" s="34">
        <f>F148+F154+F151</f>
        <v>9490956.5099999998</v>
      </c>
    </row>
    <row r="148" spans="1:6" ht="31.5" x14ac:dyDescent="0.25">
      <c r="A148" s="33" t="s">
        <v>34</v>
      </c>
      <c r="B148" s="35" t="s">
        <v>183</v>
      </c>
      <c r="C148" s="35" t="s">
        <v>457</v>
      </c>
      <c r="D148" s="35"/>
      <c r="E148" s="42">
        <f>E149</f>
        <v>3797218.57</v>
      </c>
      <c r="F148" s="34">
        <f>F149</f>
        <v>3797218.57</v>
      </c>
    </row>
    <row r="149" spans="1:6" ht="31.5" x14ac:dyDescent="0.25">
      <c r="A149" s="38" t="s">
        <v>70</v>
      </c>
      <c r="B149" s="35" t="s">
        <v>183</v>
      </c>
      <c r="C149" s="35" t="s">
        <v>457</v>
      </c>
      <c r="D149" s="35" t="s">
        <v>71</v>
      </c>
      <c r="E149" s="42">
        <f>E150</f>
        <v>3797218.57</v>
      </c>
      <c r="F149" s="34">
        <f>F150</f>
        <v>3797218.57</v>
      </c>
    </row>
    <row r="150" spans="1:6" ht="31.5" x14ac:dyDescent="0.25">
      <c r="A150" s="38" t="s">
        <v>72</v>
      </c>
      <c r="B150" s="35" t="s">
        <v>183</v>
      </c>
      <c r="C150" s="35" t="s">
        <v>457</v>
      </c>
      <c r="D150" s="35" t="s">
        <v>73</v>
      </c>
      <c r="E150" s="42">
        <v>3797218.57</v>
      </c>
      <c r="F150" s="34">
        <v>3797218.57</v>
      </c>
    </row>
    <row r="151" spans="1:6" ht="47.25" x14ac:dyDescent="0.25">
      <c r="A151" s="9" t="s">
        <v>37</v>
      </c>
      <c r="B151" s="4" t="s">
        <v>183</v>
      </c>
      <c r="C151" s="4" t="s">
        <v>184</v>
      </c>
      <c r="D151" s="4"/>
      <c r="E151" s="7">
        <f>E152</f>
        <v>2362662</v>
      </c>
      <c r="F151" s="34">
        <f>F152</f>
        <v>0</v>
      </c>
    </row>
    <row r="152" spans="1:6" ht="31.5" x14ac:dyDescent="0.25">
      <c r="A152" s="9" t="s">
        <v>70</v>
      </c>
      <c r="B152" s="4" t="s">
        <v>183</v>
      </c>
      <c r="C152" s="4" t="s">
        <v>184</v>
      </c>
      <c r="D152" s="4" t="s">
        <v>71</v>
      </c>
      <c r="E152" s="7">
        <f>E153</f>
        <v>2362662</v>
      </c>
      <c r="F152" s="34">
        <f>F153</f>
        <v>0</v>
      </c>
    </row>
    <row r="153" spans="1:6" ht="31.5" x14ac:dyDescent="0.25">
      <c r="A153" s="9" t="s">
        <v>72</v>
      </c>
      <c r="B153" s="4" t="s">
        <v>183</v>
      </c>
      <c r="C153" s="4" t="s">
        <v>184</v>
      </c>
      <c r="D153" s="4" t="s">
        <v>73</v>
      </c>
      <c r="E153" s="7">
        <v>2362662</v>
      </c>
      <c r="F153" s="34"/>
    </row>
    <row r="154" spans="1:6" ht="31.5" x14ac:dyDescent="0.25">
      <c r="A154" s="33" t="s">
        <v>185</v>
      </c>
      <c r="B154" s="32" t="s">
        <v>183</v>
      </c>
      <c r="C154" s="32" t="s">
        <v>186</v>
      </c>
      <c r="D154" s="31"/>
      <c r="E154" s="34">
        <f t="shared" ref="E154:F157" si="13">E155</f>
        <v>9185096.1400000006</v>
      </c>
      <c r="F154" s="34">
        <f t="shared" si="13"/>
        <v>5693737.9400000004</v>
      </c>
    </row>
    <row r="155" spans="1:6" ht="31.5" x14ac:dyDescent="0.25">
      <c r="A155" s="33" t="s">
        <v>300</v>
      </c>
      <c r="B155" s="32" t="s">
        <v>183</v>
      </c>
      <c r="C155" s="32" t="s">
        <v>187</v>
      </c>
      <c r="D155" s="31"/>
      <c r="E155" s="34">
        <f t="shared" si="13"/>
        <v>9185096.1400000006</v>
      </c>
      <c r="F155" s="34">
        <f t="shared" si="13"/>
        <v>5693737.9400000004</v>
      </c>
    </row>
    <row r="156" spans="1:6" x14ac:dyDescent="0.25">
      <c r="A156" s="40" t="s">
        <v>188</v>
      </c>
      <c r="B156" s="32" t="s">
        <v>183</v>
      </c>
      <c r="C156" s="32" t="s">
        <v>189</v>
      </c>
      <c r="D156" s="31"/>
      <c r="E156" s="34">
        <f t="shared" si="13"/>
        <v>9185096.1400000006</v>
      </c>
      <c r="F156" s="34">
        <f t="shared" si="13"/>
        <v>5693737.9400000004</v>
      </c>
    </row>
    <row r="157" spans="1:6" ht="31.5" x14ac:dyDescent="0.25">
      <c r="A157" s="38" t="s">
        <v>70</v>
      </c>
      <c r="B157" s="32" t="s">
        <v>183</v>
      </c>
      <c r="C157" s="32" t="s">
        <v>189</v>
      </c>
      <c r="D157" s="32" t="s">
        <v>71</v>
      </c>
      <c r="E157" s="34">
        <f t="shared" si="13"/>
        <v>9185096.1400000006</v>
      </c>
      <c r="F157" s="34">
        <f t="shared" si="13"/>
        <v>5693737.9400000004</v>
      </c>
    </row>
    <row r="158" spans="1:6" ht="31.5" x14ac:dyDescent="0.25">
      <c r="A158" s="38" t="s">
        <v>72</v>
      </c>
      <c r="B158" s="32" t="s">
        <v>183</v>
      </c>
      <c r="C158" s="32" t="s">
        <v>189</v>
      </c>
      <c r="D158" s="32" t="s">
        <v>73</v>
      </c>
      <c r="E158" s="34">
        <v>9185096.1400000006</v>
      </c>
      <c r="F158" s="34">
        <v>5693737.9400000004</v>
      </c>
    </row>
    <row r="159" spans="1:6" x14ac:dyDescent="0.25">
      <c r="A159" s="30" t="s">
        <v>190</v>
      </c>
      <c r="B159" s="31" t="s">
        <v>191</v>
      </c>
      <c r="C159" s="31"/>
      <c r="D159" s="31"/>
      <c r="E159" s="29">
        <f>E160+E166</f>
        <v>150000</v>
      </c>
      <c r="F159" s="29">
        <f>F160+F166</f>
        <v>45125</v>
      </c>
    </row>
    <row r="160" spans="1:6" ht="31.5" x14ac:dyDescent="0.25">
      <c r="A160" s="38" t="s">
        <v>35</v>
      </c>
      <c r="B160" s="32" t="s">
        <v>192</v>
      </c>
      <c r="C160" s="32"/>
      <c r="D160" s="32"/>
      <c r="E160" s="34">
        <f t="shared" ref="E160:F164" si="14">E161</f>
        <v>50000</v>
      </c>
      <c r="F160" s="34">
        <f t="shared" si="14"/>
        <v>33125</v>
      </c>
    </row>
    <row r="161" spans="1:6" ht="31.5" x14ac:dyDescent="0.25">
      <c r="A161" s="38" t="s">
        <v>94</v>
      </c>
      <c r="B161" s="32" t="s">
        <v>192</v>
      </c>
      <c r="C161" s="32" t="s">
        <v>95</v>
      </c>
      <c r="D161" s="32"/>
      <c r="E161" s="34">
        <f t="shared" si="14"/>
        <v>50000</v>
      </c>
      <c r="F161" s="34">
        <f t="shared" si="14"/>
        <v>33125</v>
      </c>
    </row>
    <row r="162" spans="1:6" ht="63" x14ac:dyDescent="0.25">
      <c r="A162" s="38" t="s">
        <v>193</v>
      </c>
      <c r="B162" s="32" t="s">
        <v>192</v>
      </c>
      <c r="C162" s="32" t="s">
        <v>97</v>
      </c>
      <c r="D162" s="32"/>
      <c r="E162" s="34">
        <f t="shared" si="14"/>
        <v>50000</v>
      </c>
      <c r="F162" s="34">
        <f t="shared" si="14"/>
        <v>33125</v>
      </c>
    </row>
    <row r="163" spans="1:6" ht="47.25" x14ac:dyDescent="0.25">
      <c r="A163" s="38" t="s">
        <v>17</v>
      </c>
      <c r="B163" s="32" t="s">
        <v>192</v>
      </c>
      <c r="C163" s="32" t="s">
        <v>98</v>
      </c>
      <c r="D163" s="32"/>
      <c r="E163" s="34">
        <f t="shared" si="14"/>
        <v>50000</v>
      </c>
      <c r="F163" s="34">
        <f t="shared" si="14"/>
        <v>33125</v>
      </c>
    </row>
    <row r="164" spans="1:6" ht="31.5" x14ac:dyDescent="0.25">
      <c r="A164" s="38" t="s">
        <v>70</v>
      </c>
      <c r="B164" s="32" t="s">
        <v>192</v>
      </c>
      <c r="C164" s="32" t="s">
        <v>98</v>
      </c>
      <c r="D164" s="32" t="s">
        <v>71</v>
      </c>
      <c r="E164" s="34">
        <f t="shared" si="14"/>
        <v>50000</v>
      </c>
      <c r="F164" s="34">
        <f t="shared" si="14"/>
        <v>33125</v>
      </c>
    </row>
    <row r="165" spans="1:6" ht="31.5" x14ac:dyDescent="0.25">
      <c r="A165" s="38" t="s">
        <v>72</v>
      </c>
      <c r="B165" s="32" t="s">
        <v>192</v>
      </c>
      <c r="C165" s="32" t="s">
        <v>98</v>
      </c>
      <c r="D165" s="32" t="s">
        <v>73</v>
      </c>
      <c r="E165" s="34">
        <v>50000</v>
      </c>
      <c r="F165" s="34">
        <v>33125</v>
      </c>
    </row>
    <row r="166" spans="1:6" x14ac:dyDescent="0.25">
      <c r="A166" s="9" t="s">
        <v>194</v>
      </c>
      <c r="B166" s="4" t="s">
        <v>195</v>
      </c>
      <c r="C166" s="4"/>
      <c r="D166" s="4"/>
      <c r="E166" s="15">
        <f t="shared" ref="E166:F170" si="15">E167</f>
        <v>100000</v>
      </c>
      <c r="F166" s="34">
        <f t="shared" si="15"/>
        <v>12000</v>
      </c>
    </row>
    <row r="167" spans="1:6" ht="47.25" x14ac:dyDescent="0.25">
      <c r="A167" s="9" t="s">
        <v>196</v>
      </c>
      <c r="B167" s="4" t="s">
        <v>195</v>
      </c>
      <c r="C167" s="4" t="s">
        <v>197</v>
      </c>
      <c r="D167" s="4"/>
      <c r="E167" s="15">
        <f t="shared" si="15"/>
        <v>100000</v>
      </c>
      <c r="F167" s="34">
        <f t="shared" si="15"/>
        <v>12000</v>
      </c>
    </row>
    <row r="168" spans="1:6" ht="47.25" x14ac:dyDescent="0.25">
      <c r="A168" s="9" t="s">
        <v>198</v>
      </c>
      <c r="B168" s="4" t="s">
        <v>195</v>
      </c>
      <c r="C168" s="4" t="s">
        <v>199</v>
      </c>
      <c r="D168" s="4"/>
      <c r="E168" s="15">
        <f t="shared" si="15"/>
        <v>100000</v>
      </c>
      <c r="F168" s="34">
        <f t="shared" si="15"/>
        <v>12000</v>
      </c>
    </row>
    <row r="169" spans="1:6" x14ac:dyDescent="0.25">
      <c r="A169" s="9" t="s">
        <v>24</v>
      </c>
      <c r="B169" s="4" t="s">
        <v>195</v>
      </c>
      <c r="C169" s="4" t="s">
        <v>200</v>
      </c>
      <c r="D169" s="4"/>
      <c r="E169" s="15">
        <f t="shared" si="15"/>
        <v>100000</v>
      </c>
      <c r="F169" s="34">
        <f t="shared" si="15"/>
        <v>12000</v>
      </c>
    </row>
    <row r="170" spans="1:6" ht="31.5" x14ac:dyDescent="0.25">
      <c r="A170" s="38" t="s">
        <v>70</v>
      </c>
      <c r="B170" s="4" t="s">
        <v>55</v>
      </c>
      <c r="C170" s="4" t="s">
        <v>200</v>
      </c>
      <c r="D170" s="32" t="s">
        <v>71</v>
      </c>
      <c r="E170" s="15">
        <f t="shared" si="15"/>
        <v>100000</v>
      </c>
      <c r="F170" s="34">
        <f t="shared" si="15"/>
        <v>12000</v>
      </c>
    </row>
    <row r="171" spans="1:6" ht="31.5" x14ac:dyDescent="0.25">
      <c r="A171" s="38" t="s">
        <v>72</v>
      </c>
      <c r="B171" s="4" t="s">
        <v>55</v>
      </c>
      <c r="C171" s="4" t="s">
        <v>200</v>
      </c>
      <c r="D171" s="32" t="s">
        <v>73</v>
      </c>
      <c r="E171" s="15">
        <v>100000</v>
      </c>
      <c r="F171" s="34">
        <v>12000</v>
      </c>
    </row>
    <row r="172" spans="1:6" x14ac:dyDescent="0.25">
      <c r="A172" s="30" t="s">
        <v>201</v>
      </c>
      <c r="B172" s="31" t="s">
        <v>202</v>
      </c>
      <c r="C172" s="37"/>
      <c r="D172" s="31"/>
      <c r="E172" s="29">
        <f>E173</f>
        <v>18580911</v>
      </c>
      <c r="F172" s="29">
        <f>F173</f>
        <v>12867989.950000001</v>
      </c>
    </row>
    <row r="173" spans="1:6" x14ac:dyDescent="0.25">
      <c r="A173" s="36" t="s">
        <v>36</v>
      </c>
      <c r="B173" s="32" t="s">
        <v>203</v>
      </c>
      <c r="C173" s="37"/>
      <c r="D173" s="32"/>
      <c r="E173" s="34">
        <f>E174+E179+E197</f>
        <v>18580911</v>
      </c>
      <c r="F173" s="34">
        <f>F174+F179+F197</f>
        <v>12867989.950000001</v>
      </c>
    </row>
    <row r="174" spans="1:6" ht="31.5" x14ac:dyDescent="0.25">
      <c r="A174" s="38" t="s">
        <v>204</v>
      </c>
      <c r="B174" s="4" t="s">
        <v>203</v>
      </c>
      <c r="C174" s="4" t="s">
        <v>205</v>
      </c>
      <c r="D174" s="119"/>
      <c r="E174" s="34">
        <f t="shared" ref="E174:F177" si="16">E175</f>
        <v>25000</v>
      </c>
      <c r="F174" s="34">
        <f t="shared" si="16"/>
        <v>0</v>
      </c>
    </row>
    <row r="175" spans="1:6" ht="47.25" x14ac:dyDescent="0.25">
      <c r="A175" s="38" t="s">
        <v>206</v>
      </c>
      <c r="B175" s="4" t="s">
        <v>203</v>
      </c>
      <c r="C175" s="4" t="s">
        <v>207</v>
      </c>
      <c r="D175" s="119"/>
      <c r="E175" s="34">
        <f t="shared" si="16"/>
        <v>25000</v>
      </c>
      <c r="F175" s="34">
        <f t="shared" si="16"/>
        <v>0</v>
      </c>
    </row>
    <row r="176" spans="1:6" ht="31.5" x14ac:dyDescent="0.25">
      <c r="A176" s="38" t="s">
        <v>50</v>
      </c>
      <c r="B176" s="4" t="s">
        <v>203</v>
      </c>
      <c r="C176" s="4" t="s">
        <v>208</v>
      </c>
      <c r="D176" s="32"/>
      <c r="E176" s="34">
        <f t="shared" si="16"/>
        <v>25000</v>
      </c>
      <c r="F176" s="34">
        <f t="shared" si="16"/>
        <v>0</v>
      </c>
    </row>
    <row r="177" spans="1:6" ht="78.75" x14ac:dyDescent="0.25">
      <c r="A177" s="38" t="s">
        <v>66</v>
      </c>
      <c r="B177" s="4" t="s">
        <v>203</v>
      </c>
      <c r="C177" s="4" t="s">
        <v>208</v>
      </c>
      <c r="D177" s="32" t="s">
        <v>67</v>
      </c>
      <c r="E177" s="34">
        <f t="shared" si="16"/>
        <v>25000</v>
      </c>
      <c r="F177" s="34">
        <f t="shared" si="16"/>
        <v>0</v>
      </c>
    </row>
    <row r="178" spans="1:6" x14ac:dyDescent="0.25">
      <c r="A178" s="38" t="s">
        <v>88</v>
      </c>
      <c r="B178" s="4" t="s">
        <v>203</v>
      </c>
      <c r="C178" s="4" t="s">
        <v>208</v>
      </c>
      <c r="D178" s="32" t="s">
        <v>99</v>
      </c>
      <c r="E178" s="34">
        <v>25000</v>
      </c>
      <c r="F178" s="34"/>
    </row>
    <row r="179" spans="1:6" ht="31.5" x14ac:dyDescent="0.25">
      <c r="A179" s="33" t="s">
        <v>209</v>
      </c>
      <c r="B179" s="32" t="s">
        <v>203</v>
      </c>
      <c r="C179" s="35" t="s">
        <v>210</v>
      </c>
      <c r="D179" s="43"/>
      <c r="E179" s="44">
        <f>E180+E192</f>
        <v>17555911</v>
      </c>
      <c r="F179" s="34">
        <f>F180+F192</f>
        <v>12867989.950000001</v>
      </c>
    </row>
    <row r="180" spans="1:6" x14ac:dyDescent="0.25">
      <c r="A180" s="33" t="s">
        <v>211</v>
      </c>
      <c r="B180" s="35" t="s">
        <v>212</v>
      </c>
      <c r="C180" s="35" t="s">
        <v>213</v>
      </c>
      <c r="D180" s="35"/>
      <c r="E180" s="44">
        <f>E181+E187</f>
        <v>17083611</v>
      </c>
      <c r="F180" s="44">
        <f>F181+F187</f>
        <v>12442689.950000001</v>
      </c>
    </row>
    <row r="181" spans="1:6" ht="31.5" x14ac:dyDescent="0.25">
      <c r="A181" s="33" t="s">
        <v>214</v>
      </c>
      <c r="B181" s="35" t="s">
        <v>212</v>
      </c>
      <c r="C181" s="35" t="s">
        <v>215</v>
      </c>
      <c r="D181" s="35"/>
      <c r="E181" s="44">
        <f>E182</f>
        <v>15768714.970000001</v>
      </c>
      <c r="F181" s="34">
        <f>F182</f>
        <v>11359134.810000001</v>
      </c>
    </row>
    <row r="182" spans="1:6" ht="31.5" x14ac:dyDescent="0.25">
      <c r="A182" s="33" t="s">
        <v>45</v>
      </c>
      <c r="B182" s="39" t="s">
        <v>203</v>
      </c>
      <c r="C182" s="45" t="s">
        <v>216</v>
      </c>
      <c r="D182" s="39" t="s">
        <v>54</v>
      </c>
      <c r="E182" s="44">
        <f>E183+E185</f>
        <v>15768714.970000001</v>
      </c>
      <c r="F182" s="44">
        <f>F183+F185</f>
        <v>11359134.810000001</v>
      </c>
    </row>
    <row r="183" spans="1:6" ht="78.75" x14ac:dyDescent="0.25">
      <c r="A183" s="38" t="s">
        <v>66</v>
      </c>
      <c r="B183" s="39" t="s">
        <v>203</v>
      </c>
      <c r="C183" s="45" t="s">
        <v>216</v>
      </c>
      <c r="D183" s="39" t="s">
        <v>67</v>
      </c>
      <c r="E183" s="44">
        <f>E184</f>
        <v>13112750.970000001</v>
      </c>
      <c r="F183" s="34">
        <f>F184</f>
        <v>9687360.9900000002</v>
      </c>
    </row>
    <row r="184" spans="1:6" x14ac:dyDescent="0.25">
      <c r="A184" s="38" t="s">
        <v>88</v>
      </c>
      <c r="B184" s="39" t="s">
        <v>203</v>
      </c>
      <c r="C184" s="45" t="s">
        <v>216</v>
      </c>
      <c r="D184" s="39" t="s">
        <v>99</v>
      </c>
      <c r="E184" s="44">
        <v>13112750.970000001</v>
      </c>
      <c r="F184" s="34">
        <v>9687360.9900000002</v>
      </c>
    </row>
    <row r="185" spans="1:6" ht="31.5" x14ac:dyDescent="0.25">
      <c r="A185" s="38" t="s">
        <v>70</v>
      </c>
      <c r="B185" s="39" t="s">
        <v>203</v>
      </c>
      <c r="C185" s="45" t="s">
        <v>216</v>
      </c>
      <c r="D185" s="39" t="s">
        <v>71</v>
      </c>
      <c r="E185" s="44">
        <f>E186</f>
        <v>2655964</v>
      </c>
      <c r="F185" s="34">
        <f>F186</f>
        <v>1671773.82</v>
      </c>
    </row>
    <row r="186" spans="1:6" ht="31.5" x14ac:dyDescent="0.25">
      <c r="A186" s="38" t="s">
        <v>72</v>
      </c>
      <c r="B186" s="39" t="s">
        <v>203</v>
      </c>
      <c r="C186" s="45" t="s">
        <v>216</v>
      </c>
      <c r="D186" s="39" t="s">
        <v>73</v>
      </c>
      <c r="E186" s="44">
        <v>2655964</v>
      </c>
      <c r="F186" s="34">
        <v>1671773.82</v>
      </c>
    </row>
    <row r="187" spans="1:6" ht="47.25" x14ac:dyDescent="0.25">
      <c r="A187" s="38" t="s">
        <v>46</v>
      </c>
      <c r="B187" s="46" t="s">
        <v>203</v>
      </c>
      <c r="C187" s="46" t="s">
        <v>217</v>
      </c>
      <c r="D187" s="39"/>
      <c r="E187" s="44">
        <f>E190+E188</f>
        <v>1314896.03</v>
      </c>
      <c r="F187" s="34">
        <f>F190+F188</f>
        <v>1083555.1400000001</v>
      </c>
    </row>
    <row r="188" spans="1:6" ht="78.75" x14ac:dyDescent="0.25">
      <c r="A188" s="38" t="s">
        <v>66</v>
      </c>
      <c r="B188" s="46" t="s">
        <v>203</v>
      </c>
      <c r="C188" s="46" t="s">
        <v>217</v>
      </c>
      <c r="D188" s="39" t="s">
        <v>67</v>
      </c>
      <c r="E188" s="44">
        <f>E189</f>
        <v>583413.53</v>
      </c>
      <c r="F188" s="34">
        <f>F189</f>
        <v>465576.39</v>
      </c>
    </row>
    <row r="189" spans="1:6" x14ac:dyDescent="0.25">
      <c r="A189" s="38" t="s">
        <v>88</v>
      </c>
      <c r="B189" s="46" t="s">
        <v>203</v>
      </c>
      <c r="C189" s="46" t="s">
        <v>217</v>
      </c>
      <c r="D189" s="39" t="s">
        <v>99</v>
      </c>
      <c r="E189" s="44">
        <v>583413.53</v>
      </c>
      <c r="F189" s="34">
        <v>465576.39</v>
      </c>
    </row>
    <row r="190" spans="1:6" ht="31.5" x14ac:dyDescent="0.25">
      <c r="A190" s="38" t="s">
        <v>70</v>
      </c>
      <c r="B190" s="39" t="s">
        <v>203</v>
      </c>
      <c r="C190" s="46" t="s">
        <v>217</v>
      </c>
      <c r="D190" s="39" t="s">
        <v>71</v>
      </c>
      <c r="E190" s="44">
        <f>E191</f>
        <v>731482.5</v>
      </c>
      <c r="F190" s="34">
        <f>F191</f>
        <v>617978.75</v>
      </c>
    </row>
    <row r="191" spans="1:6" ht="31.5" x14ac:dyDescent="0.25">
      <c r="A191" s="38" t="s">
        <v>72</v>
      </c>
      <c r="B191" s="39" t="s">
        <v>203</v>
      </c>
      <c r="C191" s="46" t="s">
        <v>217</v>
      </c>
      <c r="D191" s="39" t="s">
        <v>73</v>
      </c>
      <c r="E191" s="44">
        <v>731482.5</v>
      </c>
      <c r="F191" s="34">
        <v>617978.75</v>
      </c>
    </row>
    <row r="192" spans="1:6" ht="31.5" x14ac:dyDescent="0.25">
      <c r="A192" s="47" t="s">
        <v>218</v>
      </c>
      <c r="B192" s="48" t="s">
        <v>6</v>
      </c>
      <c r="C192" s="45" t="s">
        <v>219</v>
      </c>
      <c r="D192" s="39"/>
      <c r="E192" s="44">
        <f t="shared" ref="E192:F195" si="17">E193</f>
        <v>472300</v>
      </c>
      <c r="F192" s="34">
        <f t="shared" si="17"/>
        <v>425300</v>
      </c>
    </row>
    <row r="193" spans="1:6" ht="47.25" x14ac:dyDescent="0.25">
      <c r="A193" s="33" t="s">
        <v>220</v>
      </c>
      <c r="B193" s="48" t="s">
        <v>6</v>
      </c>
      <c r="C193" s="45" t="s">
        <v>221</v>
      </c>
      <c r="D193" s="39"/>
      <c r="E193" s="44">
        <f t="shared" si="17"/>
        <v>472300</v>
      </c>
      <c r="F193" s="34">
        <f t="shared" si="17"/>
        <v>425300</v>
      </c>
    </row>
    <row r="194" spans="1:6" ht="31.5" x14ac:dyDescent="0.25">
      <c r="A194" s="33" t="s">
        <v>47</v>
      </c>
      <c r="B194" s="48" t="s">
        <v>6</v>
      </c>
      <c r="C194" s="45" t="s">
        <v>222</v>
      </c>
      <c r="D194" s="39"/>
      <c r="E194" s="44">
        <f t="shared" si="17"/>
        <v>472300</v>
      </c>
      <c r="F194" s="34">
        <f t="shared" si="17"/>
        <v>425300</v>
      </c>
    </row>
    <row r="195" spans="1:6" ht="31.5" x14ac:dyDescent="0.25">
      <c r="A195" s="38" t="s">
        <v>70</v>
      </c>
      <c r="B195" s="39" t="s">
        <v>203</v>
      </c>
      <c r="C195" s="45" t="s">
        <v>222</v>
      </c>
      <c r="D195" s="39" t="s">
        <v>71</v>
      </c>
      <c r="E195" s="44">
        <f t="shared" si="17"/>
        <v>472300</v>
      </c>
      <c r="F195" s="34">
        <f t="shared" si="17"/>
        <v>425300</v>
      </c>
    </row>
    <row r="196" spans="1:6" ht="31.5" x14ac:dyDescent="0.25">
      <c r="A196" s="38" t="s">
        <v>72</v>
      </c>
      <c r="B196" s="39" t="s">
        <v>203</v>
      </c>
      <c r="C196" s="45" t="s">
        <v>222</v>
      </c>
      <c r="D196" s="39" t="s">
        <v>73</v>
      </c>
      <c r="E196" s="44">
        <v>472300</v>
      </c>
      <c r="F196" s="34">
        <v>425300</v>
      </c>
    </row>
    <row r="197" spans="1:6" ht="31.5" x14ac:dyDescent="0.25">
      <c r="A197" s="38" t="s">
        <v>70</v>
      </c>
      <c r="B197" s="39" t="s">
        <v>203</v>
      </c>
      <c r="C197" s="16" t="s">
        <v>453</v>
      </c>
      <c r="D197" s="39" t="s">
        <v>71</v>
      </c>
      <c r="E197" s="44">
        <f>E198</f>
        <v>1000000</v>
      </c>
      <c r="F197" s="44">
        <f>F198</f>
        <v>0</v>
      </c>
    </row>
    <row r="198" spans="1:6" ht="31.5" x14ac:dyDescent="0.25">
      <c r="A198" s="38" t="s">
        <v>72</v>
      </c>
      <c r="B198" s="39" t="s">
        <v>203</v>
      </c>
      <c r="C198" s="16" t="s">
        <v>453</v>
      </c>
      <c r="D198" s="39" t="s">
        <v>73</v>
      </c>
      <c r="E198" s="44">
        <v>1000000</v>
      </c>
      <c r="F198" s="34"/>
    </row>
    <row r="199" spans="1:6" x14ac:dyDescent="0.25">
      <c r="A199" s="30" t="s">
        <v>223</v>
      </c>
      <c r="B199" s="31" t="s">
        <v>224</v>
      </c>
      <c r="C199" s="32"/>
      <c r="D199" s="31"/>
      <c r="E199" s="29">
        <f>E207+E214+E200</f>
        <v>789000.67</v>
      </c>
      <c r="F199" s="29">
        <f>F207+F214+F200</f>
        <v>541862.22</v>
      </c>
    </row>
    <row r="200" spans="1:6" x14ac:dyDescent="0.25">
      <c r="A200" s="38" t="s">
        <v>38</v>
      </c>
      <c r="B200" s="32" t="s">
        <v>225</v>
      </c>
      <c r="C200" s="32"/>
      <c r="D200" s="32"/>
      <c r="E200" s="34">
        <f t="shared" ref="E200:F205" si="18">E201</f>
        <v>240208.67</v>
      </c>
      <c r="F200" s="34">
        <f t="shared" si="18"/>
        <v>177751.64</v>
      </c>
    </row>
    <row r="201" spans="1:6" ht="31.5" x14ac:dyDescent="0.25">
      <c r="A201" s="38" t="s">
        <v>226</v>
      </c>
      <c r="B201" s="32" t="s">
        <v>225</v>
      </c>
      <c r="C201" s="32" t="s">
        <v>227</v>
      </c>
      <c r="D201" s="32"/>
      <c r="E201" s="34">
        <f t="shared" si="18"/>
        <v>240208.67</v>
      </c>
      <c r="F201" s="34">
        <f t="shared" si="18"/>
        <v>177751.64</v>
      </c>
    </row>
    <row r="202" spans="1:6" ht="31.5" x14ac:dyDescent="0.25">
      <c r="A202" s="38" t="s">
        <v>228</v>
      </c>
      <c r="B202" s="32" t="s">
        <v>225</v>
      </c>
      <c r="C202" s="32" t="s">
        <v>229</v>
      </c>
      <c r="D202" s="32"/>
      <c r="E202" s="34">
        <f t="shared" si="18"/>
        <v>240208.67</v>
      </c>
      <c r="F202" s="34">
        <f t="shared" si="18"/>
        <v>177751.64</v>
      </c>
    </row>
    <row r="203" spans="1:6" ht="47.25" x14ac:dyDescent="0.25">
      <c r="A203" s="38" t="s">
        <v>230</v>
      </c>
      <c r="B203" s="32" t="s">
        <v>225</v>
      </c>
      <c r="C203" s="32" t="s">
        <v>231</v>
      </c>
      <c r="D203" s="32"/>
      <c r="E203" s="34">
        <f t="shared" si="18"/>
        <v>240208.67</v>
      </c>
      <c r="F203" s="34">
        <f t="shared" si="18"/>
        <v>177751.64</v>
      </c>
    </row>
    <row r="204" spans="1:6" ht="31.5" x14ac:dyDescent="0.25">
      <c r="A204" s="38" t="s">
        <v>39</v>
      </c>
      <c r="B204" s="32" t="s">
        <v>225</v>
      </c>
      <c r="C204" s="32" t="s">
        <v>232</v>
      </c>
      <c r="D204" s="32"/>
      <c r="E204" s="34">
        <f t="shared" si="18"/>
        <v>240208.67</v>
      </c>
      <c r="F204" s="34">
        <f t="shared" si="18"/>
        <v>177751.64</v>
      </c>
    </row>
    <row r="205" spans="1:6" x14ac:dyDescent="0.25">
      <c r="A205" s="38" t="s">
        <v>89</v>
      </c>
      <c r="B205" s="32" t="s">
        <v>225</v>
      </c>
      <c r="C205" s="32" t="s">
        <v>232</v>
      </c>
      <c r="D205" s="32" t="s">
        <v>90</v>
      </c>
      <c r="E205" s="34">
        <f t="shared" si="18"/>
        <v>240208.67</v>
      </c>
      <c r="F205" s="34">
        <f t="shared" si="18"/>
        <v>177751.64</v>
      </c>
    </row>
    <row r="206" spans="1:6" ht="31.5" x14ac:dyDescent="0.25">
      <c r="A206" s="38" t="s">
        <v>233</v>
      </c>
      <c r="B206" s="32" t="s">
        <v>225</v>
      </c>
      <c r="C206" s="32" t="s">
        <v>232</v>
      </c>
      <c r="D206" s="32" t="s">
        <v>2</v>
      </c>
      <c r="E206" s="34">
        <v>240208.67</v>
      </c>
      <c r="F206" s="34">
        <v>177751.64</v>
      </c>
    </row>
    <row r="207" spans="1:6" x14ac:dyDescent="0.25">
      <c r="A207" s="36" t="s">
        <v>40</v>
      </c>
      <c r="B207" s="32" t="s">
        <v>234</v>
      </c>
      <c r="C207" s="32"/>
      <c r="D207" s="32"/>
      <c r="E207" s="34">
        <f t="shared" ref="E207:F212" si="19">E208</f>
        <v>114792</v>
      </c>
      <c r="F207" s="34">
        <f t="shared" si="19"/>
        <v>75241.47</v>
      </c>
    </row>
    <row r="208" spans="1:6" ht="31.5" x14ac:dyDescent="0.25">
      <c r="A208" s="33" t="s">
        <v>226</v>
      </c>
      <c r="B208" s="32" t="s">
        <v>234</v>
      </c>
      <c r="C208" s="32" t="s">
        <v>227</v>
      </c>
      <c r="D208" s="32"/>
      <c r="E208" s="34">
        <f t="shared" si="19"/>
        <v>114792</v>
      </c>
      <c r="F208" s="34">
        <f t="shared" si="19"/>
        <v>75241.47</v>
      </c>
    </row>
    <row r="209" spans="1:6" ht="31.5" x14ac:dyDescent="0.25">
      <c r="A209" s="33" t="s">
        <v>228</v>
      </c>
      <c r="B209" s="32" t="s">
        <v>234</v>
      </c>
      <c r="C209" s="32" t="s">
        <v>229</v>
      </c>
      <c r="D209" s="32"/>
      <c r="E209" s="34">
        <f t="shared" si="19"/>
        <v>114792</v>
      </c>
      <c r="F209" s="34">
        <f t="shared" si="19"/>
        <v>75241.47</v>
      </c>
    </row>
    <row r="210" spans="1:6" ht="47.25" x14ac:dyDescent="0.25">
      <c r="A210" s="33" t="s">
        <v>235</v>
      </c>
      <c r="B210" s="32" t="s">
        <v>234</v>
      </c>
      <c r="C210" s="32" t="s">
        <v>236</v>
      </c>
      <c r="D210" s="32"/>
      <c r="E210" s="34">
        <f t="shared" si="19"/>
        <v>114792</v>
      </c>
      <c r="F210" s="34">
        <f t="shared" si="19"/>
        <v>75241.47</v>
      </c>
    </row>
    <row r="211" spans="1:6" ht="78.75" x14ac:dyDescent="0.25">
      <c r="A211" s="36" t="s">
        <v>237</v>
      </c>
      <c r="B211" s="32" t="s">
        <v>234</v>
      </c>
      <c r="C211" s="32" t="s">
        <v>238</v>
      </c>
      <c r="D211" s="32"/>
      <c r="E211" s="34">
        <f t="shared" si="19"/>
        <v>114792</v>
      </c>
      <c r="F211" s="34">
        <v>75241.47</v>
      </c>
    </row>
    <row r="212" spans="1:6" x14ac:dyDescent="0.25">
      <c r="A212" s="36" t="s">
        <v>239</v>
      </c>
      <c r="B212" s="32" t="s">
        <v>234</v>
      </c>
      <c r="C212" s="32" t="s">
        <v>238</v>
      </c>
      <c r="D212" s="32" t="s">
        <v>9</v>
      </c>
      <c r="E212" s="34">
        <f t="shared" si="19"/>
        <v>114792</v>
      </c>
      <c r="F212" s="34">
        <f t="shared" si="19"/>
        <v>50040.39</v>
      </c>
    </row>
    <row r="213" spans="1:6" x14ac:dyDescent="0.25">
      <c r="A213" s="36" t="s">
        <v>240</v>
      </c>
      <c r="B213" s="32" t="s">
        <v>234</v>
      </c>
      <c r="C213" s="32" t="s">
        <v>238</v>
      </c>
      <c r="D213" s="32" t="s">
        <v>7</v>
      </c>
      <c r="E213" s="34">
        <v>114792</v>
      </c>
      <c r="F213" s="34">
        <v>50040.39</v>
      </c>
    </row>
    <row r="214" spans="1:6" x14ac:dyDescent="0.25">
      <c r="A214" s="36" t="s">
        <v>41</v>
      </c>
      <c r="B214" s="32" t="s">
        <v>241</v>
      </c>
      <c r="C214" s="32"/>
      <c r="D214" s="32"/>
      <c r="E214" s="34">
        <f>E215+E225</f>
        <v>434000</v>
      </c>
      <c r="F214" s="34">
        <f>F215+F225</f>
        <v>288869.11</v>
      </c>
    </row>
    <row r="215" spans="1:6" ht="31.5" x14ac:dyDescent="0.25">
      <c r="A215" s="33" t="s">
        <v>242</v>
      </c>
      <c r="B215" s="32" t="s">
        <v>241</v>
      </c>
      <c r="C215" s="49" t="s">
        <v>227</v>
      </c>
      <c r="D215" s="32"/>
      <c r="E215" s="34">
        <f>E218</f>
        <v>344000</v>
      </c>
      <c r="F215" s="34">
        <f>F218</f>
        <v>198869.11</v>
      </c>
    </row>
    <row r="216" spans="1:6" ht="31.5" x14ac:dyDescent="0.25">
      <c r="A216" s="33" t="s">
        <v>228</v>
      </c>
      <c r="B216" s="32" t="s">
        <v>241</v>
      </c>
      <c r="C216" s="49" t="s">
        <v>229</v>
      </c>
      <c r="D216" s="32"/>
      <c r="E216" s="34">
        <f>E217</f>
        <v>344000</v>
      </c>
      <c r="F216" s="34">
        <f>F217</f>
        <v>198869.11</v>
      </c>
    </row>
    <row r="217" spans="1:6" ht="31.5" x14ac:dyDescent="0.25">
      <c r="A217" s="33" t="s">
        <v>243</v>
      </c>
      <c r="B217" s="32" t="s">
        <v>241</v>
      </c>
      <c r="C217" s="49" t="s">
        <v>244</v>
      </c>
      <c r="D217" s="32"/>
      <c r="E217" s="34">
        <f>E218</f>
        <v>344000</v>
      </c>
      <c r="F217" s="34">
        <f>F218</f>
        <v>198869.11</v>
      </c>
    </row>
    <row r="218" spans="1:6" x14ac:dyDescent="0.25">
      <c r="A218" s="33" t="s">
        <v>42</v>
      </c>
      <c r="B218" s="35" t="s">
        <v>241</v>
      </c>
      <c r="C218" s="35" t="s">
        <v>245</v>
      </c>
      <c r="D218" s="32"/>
      <c r="E218" s="34">
        <f>E221+E223+E219</f>
        <v>344000</v>
      </c>
      <c r="F218" s="34">
        <f>F221+F223+F219</f>
        <v>198869.11</v>
      </c>
    </row>
    <row r="219" spans="1:6" ht="31.5" x14ac:dyDescent="0.25">
      <c r="A219" s="38" t="s">
        <v>70</v>
      </c>
      <c r="B219" s="35" t="s">
        <v>241</v>
      </c>
      <c r="C219" s="35" t="s">
        <v>245</v>
      </c>
      <c r="D219" s="32" t="s">
        <v>71</v>
      </c>
      <c r="E219" s="34">
        <f>E220</f>
        <v>60000</v>
      </c>
      <c r="F219" s="34">
        <f>F220</f>
        <v>0</v>
      </c>
    </row>
    <row r="220" spans="1:6" ht="31.5" x14ac:dyDescent="0.25">
      <c r="A220" s="38" t="s">
        <v>72</v>
      </c>
      <c r="B220" s="35" t="s">
        <v>241</v>
      </c>
      <c r="C220" s="35" t="s">
        <v>245</v>
      </c>
      <c r="D220" s="32" t="s">
        <v>73</v>
      </c>
      <c r="E220" s="34">
        <v>60000</v>
      </c>
      <c r="F220" s="34"/>
    </row>
    <row r="221" spans="1:6" x14ac:dyDescent="0.25">
      <c r="A221" s="36" t="s">
        <v>89</v>
      </c>
      <c r="B221" s="32" t="s">
        <v>241</v>
      </c>
      <c r="C221" s="35" t="s">
        <v>245</v>
      </c>
      <c r="D221" s="32" t="s">
        <v>90</v>
      </c>
      <c r="E221" s="34">
        <f>E222</f>
        <v>10000</v>
      </c>
      <c r="F221" s="34">
        <f>F222</f>
        <v>4000</v>
      </c>
    </row>
    <row r="222" spans="1:6" ht="31.5" x14ac:dyDescent="0.25">
      <c r="A222" s="50" t="s">
        <v>246</v>
      </c>
      <c r="B222" s="32" t="s">
        <v>241</v>
      </c>
      <c r="C222" s="35" t="s">
        <v>245</v>
      </c>
      <c r="D222" s="32" t="s">
        <v>247</v>
      </c>
      <c r="E222" s="34">
        <v>10000</v>
      </c>
      <c r="F222" s="34">
        <v>4000</v>
      </c>
    </row>
    <row r="223" spans="1:6" ht="31.5" x14ac:dyDescent="0.25">
      <c r="A223" s="36" t="s">
        <v>248</v>
      </c>
      <c r="B223" s="32" t="s">
        <v>241</v>
      </c>
      <c r="C223" s="35" t="s">
        <v>245</v>
      </c>
      <c r="D223" s="32" t="s">
        <v>249</v>
      </c>
      <c r="E223" s="34">
        <f>E224</f>
        <v>274000</v>
      </c>
      <c r="F223" s="34">
        <f>F224</f>
        <v>194869.11</v>
      </c>
    </row>
    <row r="224" spans="1:6" ht="47.25" x14ac:dyDescent="0.25">
      <c r="A224" s="36" t="s">
        <v>250</v>
      </c>
      <c r="B224" s="32" t="s">
        <v>241</v>
      </c>
      <c r="C224" s="35" t="s">
        <v>245</v>
      </c>
      <c r="D224" s="32" t="s">
        <v>251</v>
      </c>
      <c r="E224" s="34">
        <v>274000</v>
      </c>
      <c r="F224" s="34">
        <v>194869.11</v>
      </c>
    </row>
    <row r="225" spans="1:6" x14ac:dyDescent="0.25">
      <c r="A225" s="36" t="s">
        <v>89</v>
      </c>
      <c r="B225" s="32" t="s">
        <v>241</v>
      </c>
      <c r="C225" s="4" t="s">
        <v>82</v>
      </c>
      <c r="D225" s="32" t="s">
        <v>90</v>
      </c>
      <c r="E225" s="34">
        <f>E226</f>
        <v>90000</v>
      </c>
      <c r="F225" s="34">
        <f>F226</f>
        <v>90000</v>
      </c>
    </row>
    <row r="226" spans="1:6" ht="31.5" x14ac:dyDescent="0.25">
      <c r="A226" s="50" t="s">
        <v>246</v>
      </c>
      <c r="B226" s="32" t="s">
        <v>241</v>
      </c>
      <c r="C226" s="4" t="s">
        <v>82</v>
      </c>
      <c r="D226" s="32" t="s">
        <v>247</v>
      </c>
      <c r="E226" s="34">
        <v>90000</v>
      </c>
      <c r="F226" s="34">
        <v>90000</v>
      </c>
    </row>
    <row r="227" spans="1:6" x14ac:dyDescent="0.25">
      <c r="A227" s="30" t="s">
        <v>252</v>
      </c>
      <c r="B227" s="31" t="s">
        <v>253</v>
      </c>
      <c r="C227" s="37"/>
      <c r="D227" s="31"/>
      <c r="E227" s="51">
        <f t="shared" ref="E227:F232" si="20">E228</f>
        <v>8972586</v>
      </c>
      <c r="F227" s="29">
        <f t="shared" si="20"/>
        <v>5623798.4000000004</v>
      </c>
    </row>
    <row r="228" spans="1:6" x14ac:dyDescent="0.25">
      <c r="A228" s="36" t="s">
        <v>254</v>
      </c>
      <c r="B228" s="32" t="s">
        <v>255</v>
      </c>
      <c r="C228" s="37"/>
      <c r="D228" s="32"/>
      <c r="E228" s="52">
        <f>E229</f>
        <v>8972586</v>
      </c>
      <c r="F228" s="34">
        <f>F229</f>
        <v>5623798.4000000004</v>
      </c>
    </row>
    <row r="229" spans="1:6" ht="47.25" x14ac:dyDescent="0.25">
      <c r="A229" s="53" t="s">
        <v>256</v>
      </c>
      <c r="B229" s="32" t="s">
        <v>255</v>
      </c>
      <c r="C229" s="32" t="s">
        <v>257</v>
      </c>
      <c r="D229" s="32"/>
      <c r="E229" s="52">
        <f t="shared" si="20"/>
        <v>8972586</v>
      </c>
      <c r="F229" s="34">
        <f t="shared" si="20"/>
        <v>5623798.4000000004</v>
      </c>
    </row>
    <row r="230" spans="1:6" ht="63" x14ac:dyDescent="0.25">
      <c r="A230" s="54" t="s">
        <v>258</v>
      </c>
      <c r="B230" s="32" t="s">
        <v>255</v>
      </c>
      <c r="C230" s="32" t="s">
        <v>259</v>
      </c>
      <c r="D230" s="32"/>
      <c r="E230" s="52">
        <f t="shared" si="20"/>
        <v>8972586</v>
      </c>
      <c r="F230" s="34">
        <f t="shared" si="20"/>
        <v>5623798.4000000004</v>
      </c>
    </row>
    <row r="231" spans="1:6" x14ac:dyDescent="0.25">
      <c r="A231" s="54" t="s">
        <v>43</v>
      </c>
      <c r="B231" s="35" t="s">
        <v>255</v>
      </c>
      <c r="C231" s="35" t="s">
        <v>260</v>
      </c>
      <c r="D231" s="32"/>
      <c r="E231" s="52">
        <f>E232</f>
        <v>8972586</v>
      </c>
      <c r="F231" s="34">
        <f>F232</f>
        <v>5623798.4000000004</v>
      </c>
    </row>
    <row r="232" spans="1:6" ht="31.5" x14ac:dyDescent="0.25">
      <c r="A232" s="54" t="s">
        <v>248</v>
      </c>
      <c r="B232" s="32" t="s">
        <v>255</v>
      </c>
      <c r="C232" s="35" t="s">
        <v>260</v>
      </c>
      <c r="D232" s="32" t="s">
        <v>249</v>
      </c>
      <c r="E232" s="52">
        <f t="shared" si="20"/>
        <v>8972586</v>
      </c>
      <c r="F232" s="34">
        <f t="shared" si="20"/>
        <v>5623798.4000000004</v>
      </c>
    </row>
    <row r="233" spans="1:6" x14ac:dyDescent="0.25">
      <c r="A233" s="54" t="s">
        <v>261</v>
      </c>
      <c r="B233" s="32" t="s">
        <v>255</v>
      </c>
      <c r="C233" s="35" t="s">
        <v>260</v>
      </c>
      <c r="D233" s="32" t="s">
        <v>10</v>
      </c>
      <c r="E233" s="52">
        <v>8972586</v>
      </c>
      <c r="F233" s="34">
        <v>5623798.4000000004</v>
      </c>
    </row>
    <row r="234" spans="1:6" x14ac:dyDescent="0.25">
      <c r="A234" s="30" t="s">
        <v>262</v>
      </c>
      <c r="B234" s="31" t="s">
        <v>263</v>
      </c>
      <c r="C234" s="32"/>
      <c r="D234" s="31"/>
      <c r="E234" s="51">
        <f>E235+E239</f>
        <v>183712</v>
      </c>
      <c r="F234" s="51">
        <f>F235+F239</f>
        <v>141378</v>
      </c>
    </row>
    <row r="235" spans="1:6" x14ac:dyDescent="0.25">
      <c r="A235" s="36" t="s">
        <v>49</v>
      </c>
      <c r="B235" s="32" t="s">
        <v>264</v>
      </c>
      <c r="C235" s="32"/>
      <c r="D235" s="31"/>
      <c r="E235" s="52">
        <f t="shared" ref="E235:F237" si="21">E236</f>
        <v>83712</v>
      </c>
      <c r="F235" s="34">
        <f t="shared" si="21"/>
        <v>83712</v>
      </c>
    </row>
    <row r="236" spans="1:6" ht="63" x14ac:dyDescent="0.25">
      <c r="A236" s="36" t="s">
        <v>265</v>
      </c>
      <c r="B236" s="32" t="s">
        <v>264</v>
      </c>
      <c r="C236" s="32" t="s">
        <v>266</v>
      </c>
      <c r="D236" s="31"/>
      <c r="E236" s="55">
        <f t="shared" si="21"/>
        <v>83712</v>
      </c>
      <c r="F236" s="34">
        <f t="shared" si="21"/>
        <v>83712</v>
      </c>
    </row>
    <row r="237" spans="1:6" x14ac:dyDescent="0.25">
      <c r="A237" s="36" t="s">
        <v>239</v>
      </c>
      <c r="B237" s="32" t="s">
        <v>264</v>
      </c>
      <c r="C237" s="32" t="s">
        <v>266</v>
      </c>
      <c r="D237" s="32" t="s">
        <v>9</v>
      </c>
      <c r="E237" s="55">
        <f t="shared" si="21"/>
        <v>83712</v>
      </c>
      <c r="F237" s="34">
        <f t="shared" si="21"/>
        <v>83712</v>
      </c>
    </row>
    <row r="238" spans="1:6" x14ac:dyDescent="0.25">
      <c r="A238" s="36" t="s">
        <v>240</v>
      </c>
      <c r="B238" s="32" t="s">
        <v>264</v>
      </c>
      <c r="C238" s="32" t="s">
        <v>266</v>
      </c>
      <c r="D238" s="32" t="s">
        <v>7</v>
      </c>
      <c r="E238" s="55">
        <v>83712</v>
      </c>
      <c r="F238" s="34">
        <v>83712</v>
      </c>
    </row>
    <row r="239" spans="1:6" x14ac:dyDescent="0.25">
      <c r="A239" s="36" t="s">
        <v>44</v>
      </c>
      <c r="B239" s="32" t="s">
        <v>267</v>
      </c>
      <c r="C239" s="32"/>
      <c r="D239" s="32"/>
      <c r="E239" s="52">
        <f t="shared" ref="E239:F242" si="22">E240</f>
        <v>100000</v>
      </c>
      <c r="F239" s="34">
        <f t="shared" si="22"/>
        <v>57666</v>
      </c>
    </row>
    <row r="240" spans="1:6" ht="17.25" customHeight="1" x14ac:dyDescent="0.25">
      <c r="A240" s="56" t="s">
        <v>268</v>
      </c>
      <c r="B240" s="35" t="s">
        <v>269</v>
      </c>
      <c r="C240" s="35" t="s">
        <v>270</v>
      </c>
      <c r="D240" s="35"/>
      <c r="E240" s="52">
        <f t="shared" si="22"/>
        <v>100000</v>
      </c>
      <c r="F240" s="34">
        <f t="shared" si="22"/>
        <v>57666</v>
      </c>
    </row>
    <row r="241" spans="1:6" x14ac:dyDescent="0.25">
      <c r="A241" s="56" t="s">
        <v>271</v>
      </c>
      <c r="B241" s="35" t="s">
        <v>267</v>
      </c>
      <c r="C241" s="35" t="s">
        <v>272</v>
      </c>
      <c r="D241" s="35"/>
      <c r="E241" s="52">
        <f t="shared" si="22"/>
        <v>100000</v>
      </c>
      <c r="F241" s="34">
        <f t="shared" si="22"/>
        <v>57666</v>
      </c>
    </row>
    <row r="242" spans="1:6" ht="31.5" x14ac:dyDescent="0.25">
      <c r="A242" s="54" t="s">
        <v>70</v>
      </c>
      <c r="B242" s="35" t="s">
        <v>267</v>
      </c>
      <c r="C242" s="35" t="s">
        <v>272</v>
      </c>
      <c r="D242" s="35" t="s">
        <v>71</v>
      </c>
      <c r="E242" s="52">
        <f t="shared" si="22"/>
        <v>100000</v>
      </c>
      <c r="F242" s="34">
        <f t="shared" si="22"/>
        <v>57666</v>
      </c>
    </row>
    <row r="243" spans="1:6" ht="31.5" x14ac:dyDescent="0.25">
      <c r="A243" s="54" t="s">
        <v>72</v>
      </c>
      <c r="B243" s="35" t="s">
        <v>267</v>
      </c>
      <c r="C243" s="35" t="s">
        <v>272</v>
      </c>
      <c r="D243" s="35" t="s">
        <v>73</v>
      </c>
      <c r="E243" s="52">
        <v>100000</v>
      </c>
      <c r="F243" s="34">
        <v>57666</v>
      </c>
    </row>
  </sheetData>
  <mergeCells count="3">
    <mergeCell ref="A2:F2"/>
    <mergeCell ref="I2:O2"/>
    <mergeCell ref="D1:F1"/>
  </mergeCells>
  <pageMargins left="0.59055118110236227" right="0.39370078740157483" top="0.39370078740157483" bottom="0.39370078740157483" header="0" footer="0"/>
  <pageSetup paperSize="9" scale="75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zoomScaleNormal="100" workbookViewId="0">
      <selection activeCell="E186" sqref="E186"/>
    </sheetView>
  </sheetViews>
  <sheetFormatPr defaultRowHeight="15.75" x14ac:dyDescent="0.25"/>
  <cols>
    <col min="1" max="1" width="80.85546875" style="114" customWidth="1"/>
    <col min="2" max="2" width="16.85546875" style="94" customWidth="1"/>
    <col min="3" max="3" width="12.42578125" style="94" customWidth="1"/>
    <col min="4" max="4" width="16.85546875" style="61" customWidth="1"/>
    <col min="5" max="5" width="16.7109375" style="94" customWidth="1"/>
    <col min="6" max="6" width="16" style="94" customWidth="1"/>
    <col min="7" max="7" width="14.5703125" style="94" customWidth="1"/>
    <col min="8" max="256" width="9.140625" style="94"/>
    <col min="257" max="257" width="80.85546875" style="94" customWidth="1"/>
    <col min="258" max="258" width="16.85546875" style="94" customWidth="1"/>
    <col min="259" max="259" width="12.42578125" style="94" customWidth="1"/>
    <col min="260" max="260" width="16.85546875" style="94" customWidth="1"/>
    <col min="261" max="261" width="14.140625" style="94" bestFit="1" customWidth="1"/>
    <col min="262" max="262" width="14.28515625" style="94" customWidth="1"/>
    <col min="263" max="512" width="9.140625" style="94"/>
    <col min="513" max="513" width="80.85546875" style="94" customWidth="1"/>
    <col min="514" max="514" width="16.85546875" style="94" customWidth="1"/>
    <col min="515" max="515" width="12.42578125" style="94" customWidth="1"/>
    <col min="516" max="516" width="16.85546875" style="94" customWidth="1"/>
    <col min="517" max="517" width="14.140625" style="94" bestFit="1" customWidth="1"/>
    <col min="518" max="518" width="14.28515625" style="94" customWidth="1"/>
    <col min="519" max="768" width="9.140625" style="94"/>
    <col min="769" max="769" width="80.85546875" style="94" customWidth="1"/>
    <col min="770" max="770" width="16.85546875" style="94" customWidth="1"/>
    <col min="771" max="771" width="12.42578125" style="94" customWidth="1"/>
    <col min="772" max="772" width="16.85546875" style="94" customWidth="1"/>
    <col min="773" max="773" width="14.140625" style="94" bestFit="1" customWidth="1"/>
    <col min="774" max="774" width="14.28515625" style="94" customWidth="1"/>
    <col min="775" max="1024" width="9.140625" style="94"/>
    <col min="1025" max="1025" width="80.85546875" style="94" customWidth="1"/>
    <col min="1026" max="1026" width="16.85546875" style="94" customWidth="1"/>
    <col min="1027" max="1027" width="12.42578125" style="94" customWidth="1"/>
    <col min="1028" max="1028" width="16.85546875" style="94" customWidth="1"/>
    <col min="1029" max="1029" width="14.140625" style="94" bestFit="1" customWidth="1"/>
    <col min="1030" max="1030" width="14.28515625" style="94" customWidth="1"/>
    <col min="1031" max="1280" width="9.140625" style="94"/>
    <col min="1281" max="1281" width="80.85546875" style="94" customWidth="1"/>
    <col min="1282" max="1282" width="16.85546875" style="94" customWidth="1"/>
    <col min="1283" max="1283" width="12.42578125" style="94" customWidth="1"/>
    <col min="1284" max="1284" width="16.85546875" style="94" customWidth="1"/>
    <col min="1285" max="1285" width="14.140625" style="94" bestFit="1" customWidth="1"/>
    <col min="1286" max="1286" width="14.28515625" style="94" customWidth="1"/>
    <col min="1287" max="1536" width="9.140625" style="94"/>
    <col min="1537" max="1537" width="80.85546875" style="94" customWidth="1"/>
    <col min="1538" max="1538" width="16.85546875" style="94" customWidth="1"/>
    <col min="1539" max="1539" width="12.42578125" style="94" customWidth="1"/>
    <col min="1540" max="1540" width="16.85546875" style="94" customWidth="1"/>
    <col min="1541" max="1541" width="14.140625" style="94" bestFit="1" customWidth="1"/>
    <col min="1542" max="1542" width="14.28515625" style="94" customWidth="1"/>
    <col min="1543" max="1792" width="9.140625" style="94"/>
    <col min="1793" max="1793" width="80.85546875" style="94" customWidth="1"/>
    <col min="1794" max="1794" width="16.85546875" style="94" customWidth="1"/>
    <col min="1795" max="1795" width="12.42578125" style="94" customWidth="1"/>
    <col min="1796" max="1796" width="16.85546875" style="94" customWidth="1"/>
    <col min="1797" max="1797" width="14.140625" style="94" bestFit="1" customWidth="1"/>
    <col min="1798" max="1798" width="14.28515625" style="94" customWidth="1"/>
    <col min="1799" max="2048" width="9.140625" style="94"/>
    <col min="2049" max="2049" width="80.85546875" style="94" customWidth="1"/>
    <col min="2050" max="2050" width="16.85546875" style="94" customWidth="1"/>
    <col min="2051" max="2051" width="12.42578125" style="94" customWidth="1"/>
    <col min="2052" max="2052" width="16.85546875" style="94" customWidth="1"/>
    <col min="2053" max="2053" width="14.140625" style="94" bestFit="1" customWidth="1"/>
    <col min="2054" max="2054" width="14.28515625" style="94" customWidth="1"/>
    <col min="2055" max="2304" width="9.140625" style="94"/>
    <col min="2305" max="2305" width="80.85546875" style="94" customWidth="1"/>
    <col min="2306" max="2306" width="16.85546875" style="94" customWidth="1"/>
    <col min="2307" max="2307" width="12.42578125" style="94" customWidth="1"/>
    <col min="2308" max="2308" width="16.85546875" style="94" customWidth="1"/>
    <col min="2309" max="2309" width="14.140625" style="94" bestFit="1" customWidth="1"/>
    <col min="2310" max="2310" width="14.28515625" style="94" customWidth="1"/>
    <col min="2311" max="2560" width="9.140625" style="94"/>
    <col min="2561" max="2561" width="80.85546875" style="94" customWidth="1"/>
    <col min="2562" max="2562" width="16.85546875" style="94" customWidth="1"/>
    <col min="2563" max="2563" width="12.42578125" style="94" customWidth="1"/>
    <col min="2564" max="2564" width="16.85546875" style="94" customWidth="1"/>
    <col min="2565" max="2565" width="14.140625" style="94" bestFit="1" customWidth="1"/>
    <col min="2566" max="2566" width="14.28515625" style="94" customWidth="1"/>
    <col min="2567" max="2816" width="9.140625" style="94"/>
    <col min="2817" max="2817" width="80.85546875" style="94" customWidth="1"/>
    <col min="2818" max="2818" width="16.85546875" style="94" customWidth="1"/>
    <col min="2819" max="2819" width="12.42578125" style="94" customWidth="1"/>
    <col min="2820" max="2820" width="16.85546875" style="94" customWidth="1"/>
    <col min="2821" max="2821" width="14.140625" style="94" bestFit="1" customWidth="1"/>
    <col min="2822" max="2822" width="14.28515625" style="94" customWidth="1"/>
    <col min="2823" max="3072" width="9.140625" style="94"/>
    <col min="3073" max="3073" width="80.85546875" style="94" customWidth="1"/>
    <col min="3074" max="3074" width="16.85546875" style="94" customWidth="1"/>
    <col min="3075" max="3075" width="12.42578125" style="94" customWidth="1"/>
    <col min="3076" max="3076" width="16.85546875" style="94" customWidth="1"/>
    <col min="3077" max="3077" width="14.140625" style="94" bestFit="1" customWidth="1"/>
    <col min="3078" max="3078" width="14.28515625" style="94" customWidth="1"/>
    <col min="3079" max="3328" width="9.140625" style="94"/>
    <col min="3329" max="3329" width="80.85546875" style="94" customWidth="1"/>
    <col min="3330" max="3330" width="16.85546875" style="94" customWidth="1"/>
    <col min="3331" max="3331" width="12.42578125" style="94" customWidth="1"/>
    <col min="3332" max="3332" width="16.85546875" style="94" customWidth="1"/>
    <col min="3333" max="3333" width="14.140625" style="94" bestFit="1" customWidth="1"/>
    <col min="3334" max="3334" width="14.28515625" style="94" customWidth="1"/>
    <col min="3335" max="3584" width="9.140625" style="94"/>
    <col min="3585" max="3585" width="80.85546875" style="94" customWidth="1"/>
    <col min="3586" max="3586" width="16.85546875" style="94" customWidth="1"/>
    <col min="3587" max="3587" width="12.42578125" style="94" customWidth="1"/>
    <col min="3588" max="3588" width="16.85546875" style="94" customWidth="1"/>
    <col min="3589" max="3589" width="14.140625" style="94" bestFit="1" customWidth="1"/>
    <col min="3590" max="3590" width="14.28515625" style="94" customWidth="1"/>
    <col min="3591" max="3840" width="9.140625" style="94"/>
    <col min="3841" max="3841" width="80.85546875" style="94" customWidth="1"/>
    <col min="3842" max="3842" width="16.85546875" style="94" customWidth="1"/>
    <col min="3843" max="3843" width="12.42578125" style="94" customWidth="1"/>
    <col min="3844" max="3844" width="16.85546875" style="94" customWidth="1"/>
    <col min="3845" max="3845" width="14.140625" style="94" bestFit="1" customWidth="1"/>
    <col min="3846" max="3846" width="14.28515625" style="94" customWidth="1"/>
    <col min="3847" max="4096" width="9.140625" style="94"/>
    <col min="4097" max="4097" width="80.85546875" style="94" customWidth="1"/>
    <col min="4098" max="4098" width="16.85546875" style="94" customWidth="1"/>
    <col min="4099" max="4099" width="12.42578125" style="94" customWidth="1"/>
    <col min="4100" max="4100" width="16.85546875" style="94" customWidth="1"/>
    <col min="4101" max="4101" width="14.140625" style="94" bestFit="1" customWidth="1"/>
    <col min="4102" max="4102" width="14.28515625" style="94" customWidth="1"/>
    <col min="4103" max="4352" width="9.140625" style="94"/>
    <col min="4353" max="4353" width="80.85546875" style="94" customWidth="1"/>
    <col min="4354" max="4354" width="16.85546875" style="94" customWidth="1"/>
    <col min="4355" max="4355" width="12.42578125" style="94" customWidth="1"/>
    <col min="4356" max="4356" width="16.85546875" style="94" customWidth="1"/>
    <col min="4357" max="4357" width="14.140625" style="94" bestFit="1" customWidth="1"/>
    <col min="4358" max="4358" width="14.28515625" style="94" customWidth="1"/>
    <col min="4359" max="4608" width="9.140625" style="94"/>
    <col min="4609" max="4609" width="80.85546875" style="94" customWidth="1"/>
    <col min="4610" max="4610" width="16.85546875" style="94" customWidth="1"/>
    <col min="4611" max="4611" width="12.42578125" style="94" customWidth="1"/>
    <col min="4612" max="4612" width="16.85546875" style="94" customWidth="1"/>
    <col min="4613" max="4613" width="14.140625" style="94" bestFit="1" customWidth="1"/>
    <col min="4614" max="4614" width="14.28515625" style="94" customWidth="1"/>
    <col min="4615" max="4864" width="9.140625" style="94"/>
    <col min="4865" max="4865" width="80.85546875" style="94" customWidth="1"/>
    <col min="4866" max="4866" width="16.85546875" style="94" customWidth="1"/>
    <col min="4867" max="4867" width="12.42578125" style="94" customWidth="1"/>
    <col min="4868" max="4868" width="16.85546875" style="94" customWidth="1"/>
    <col min="4869" max="4869" width="14.140625" style="94" bestFit="1" customWidth="1"/>
    <col min="4870" max="4870" width="14.28515625" style="94" customWidth="1"/>
    <col min="4871" max="5120" width="9.140625" style="94"/>
    <col min="5121" max="5121" width="80.85546875" style="94" customWidth="1"/>
    <col min="5122" max="5122" width="16.85546875" style="94" customWidth="1"/>
    <col min="5123" max="5123" width="12.42578125" style="94" customWidth="1"/>
    <col min="5124" max="5124" width="16.85546875" style="94" customWidth="1"/>
    <col min="5125" max="5125" width="14.140625" style="94" bestFit="1" customWidth="1"/>
    <col min="5126" max="5126" width="14.28515625" style="94" customWidth="1"/>
    <col min="5127" max="5376" width="9.140625" style="94"/>
    <col min="5377" max="5377" width="80.85546875" style="94" customWidth="1"/>
    <col min="5378" max="5378" width="16.85546875" style="94" customWidth="1"/>
    <col min="5379" max="5379" width="12.42578125" style="94" customWidth="1"/>
    <col min="5380" max="5380" width="16.85546875" style="94" customWidth="1"/>
    <col min="5381" max="5381" width="14.140625" style="94" bestFit="1" customWidth="1"/>
    <col min="5382" max="5382" width="14.28515625" style="94" customWidth="1"/>
    <col min="5383" max="5632" width="9.140625" style="94"/>
    <col min="5633" max="5633" width="80.85546875" style="94" customWidth="1"/>
    <col min="5634" max="5634" width="16.85546875" style="94" customWidth="1"/>
    <col min="5635" max="5635" width="12.42578125" style="94" customWidth="1"/>
    <col min="5636" max="5636" width="16.85546875" style="94" customWidth="1"/>
    <col min="5637" max="5637" width="14.140625" style="94" bestFit="1" customWidth="1"/>
    <col min="5638" max="5638" width="14.28515625" style="94" customWidth="1"/>
    <col min="5639" max="5888" width="9.140625" style="94"/>
    <col min="5889" max="5889" width="80.85546875" style="94" customWidth="1"/>
    <col min="5890" max="5890" width="16.85546875" style="94" customWidth="1"/>
    <col min="5891" max="5891" width="12.42578125" style="94" customWidth="1"/>
    <col min="5892" max="5892" width="16.85546875" style="94" customWidth="1"/>
    <col min="5893" max="5893" width="14.140625" style="94" bestFit="1" customWidth="1"/>
    <col min="5894" max="5894" width="14.28515625" style="94" customWidth="1"/>
    <col min="5895" max="6144" width="9.140625" style="94"/>
    <col min="6145" max="6145" width="80.85546875" style="94" customWidth="1"/>
    <col min="6146" max="6146" width="16.85546875" style="94" customWidth="1"/>
    <col min="6147" max="6147" width="12.42578125" style="94" customWidth="1"/>
    <col min="6148" max="6148" width="16.85546875" style="94" customWidth="1"/>
    <col min="6149" max="6149" width="14.140625" style="94" bestFit="1" customWidth="1"/>
    <col min="6150" max="6150" width="14.28515625" style="94" customWidth="1"/>
    <col min="6151" max="6400" width="9.140625" style="94"/>
    <col min="6401" max="6401" width="80.85546875" style="94" customWidth="1"/>
    <col min="6402" max="6402" width="16.85546875" style="94" customWidth="1"/>
    <col min="6403" max="6403" width="12.42578125" style="94" customWidth="1"/>
    <col min="6404" max="6404" width="16.85546875" style="94" customWidth="1"/>
    <col min="6405" max="6405" width="14.140625" style="94" bestFit="1" customWidth="1"/>
    <col min="6406" max="6406" width="14.28515625" style="94" customWidth="1"/>
    <col min="6407" max="6656" width="9.140625" style="94"/>
    <col min="6657" max="6657" width="80.85546875" style="94" customWidth="1"/>
    <col min="6658" max="6658" width="16.85546875" style="94" customWidth="1"/>
    <col min="6659" max="6659" width="12.42578125" style="94" customWidth="1"/>
    <col min="6660" max="6660" width="16.85546875" style="94" customWidth="1"/>
    <col min="6661" max="6661" width="14.140625" style="94" bestFit="1" customWidth="1"/>
    <col min="6662" max="6662" width="14.28515625" style="94" customWidth="1"/>
    <col min="6663" max="6912" width="9.140625" style="94"/>
    <col min="6913" max="6913" width="80.85546875" style="94" customWidth="1"/>
    <col min="6914" max="6914" width="16.85546875" style="94" customWidth="1"/>
    <col min="6915" max="6915" width="12.42578125" style="94" customWidth="1"/>
    <col min="6916" max="6916" width="16.85546875" style="94" customWidth="1"/>
    <col min="6917" max="6917" width="14.140625" style="94" bestFit="1" customWidth="1"/>
    <col min="6918" max="6918" width="14.28515625" style="94" customWidth="1"/>
    <col min="6919" max="7168" width="9.140625" style="94"/>
    <col min="7169" max="7169" width="80.85546875" style="94" customWidth="1"/>
    <col min="7170" max="7170" width="16.85546875" style="94" customWidth="1"/>
    <col min="7171" max="7171" width="12.42578125" style="94" customWidth="1"/>
    <col min="7172" max="7172" width="16.85546875" style="94" customWidth="1"/>
    <col min="7173" max="7173" width="14.140625" style="94" bestFit="1" customWidth="1"/>
    <col min="7174" max="7174" width="14.28515625" style="94" customWidth="1"/>
    <col min="7175" max="7424" width="9.140625" style="94"/>
    <col min="7425" max="7425" width="80.85546875" style="94" customWidth="1"/>
    <col min="7426" max="7426" width="16.85546875" style="94" customWidth="1"/>
    <col min="7427" max="7427" width="12.42578125" style="94" customWidth="1"/>
    <col min="7428" max="7428" width="16.85546875" style="94" customWidth="1"/>
    <col min="7429" max="7429" width="14.140625" style="94" bestFit="1" customWidth="1"/>
    <col min="7430" max="7430" width="14.28515625" style="94" customWidth="1"/>
    <col min="7431" max="7680" width="9.140625" style="94"/>
    <col min="7681" max="7681" width="80.85546875" style="94" customWidth="1"/>
    <col min="7682" max="7682" width="16.85546875" style="94" customWidth="1"/>
    <col min="7683" max="7683" width="12.42578125" style="94" customWidth="1"/>
    <col min="7684" max="7684" width="16.85546875" style="94" customWidth="1"/>
    <col min="7685" max="7685" width="14.140625" style="94" bestFit="1" customWidth="1"/>
    <col min="7686" max="7686" width="14.28515625" style="94" customWidth="1"/>
    <col min="7687" max="7936" width="9.140625" style="94"/>
    <col min="7937" max="7937" width="80.85546875" style="94" customWidth="1"/>
    <col min="7938" max="7938" width="16.85546875" style="94" customWidth="1"/>
    <col min="7939" max="7939" width="12.42578125" style="94" customWidth="1"/>
    <col min="7940" max="7940" width="16.85546875" style="94" customWidth="1"/>
    <col min="7941" max="7941" width="14.140625" style="94" bestFit="1" customWidth="1"/>
    <col min="7942" max="7942" width="14.28515625" style="94" customWidth="1"/>
    <col min="7943" max="8192" width="9.140625" style="94"/>
    <col min="8193" max="8193" width="80.85546875" style="94" customWidth="1"/>
    <col min="8194" max="8194" width="16.85546875" style="94" customWidth="1"/>
    <col min="8195" max="8195" width="12.42578125" style="94" customWidth="1"/>
    <col min="8196" max="8196" width="16.85546875" style="94" customWidth="1"/>
    <col min="8197" max="8197" width="14.140625" style="94" bestFit="1" customWidth="1"/>
    <col min="8198" max="8198" width="14.28515625" style="94" customWidth="1"/>
    <col min="8199" max="8448" width="9.140625" style="94"/>
    <col min="8449" max="8449" width="80.85546875" style="94" customWidth="1"/>
    <col min="8450" max="8450" width="16.85546875" style="94" customWidth="1"/>
    <col min="8451" max="8451" width="12.42578125" style="94" customWidth="1"/>
    <col min="8452" max="8452" width="16.85546875" style="94" customWidth="1"/>
    <col min="8453" max="8453" width="14.140625" style="94" bestFit="1" customWidth="1"/>
    <col min="8454" max="8454" width="14.28515625" style="94" customWidth="1"/>
    <col min="8455" max="8704" width="9.140625" style="94"/>
    <col min="8705" max="8705" width="80.85546875" style="94" customWidth="1"/>
    <col min="8706" max="8706" width="16.85546875" style="94" customWidth="1"/>
    <col min="8707" max="8707" width="12.42578125" style="94" customWidth="1"/>
    <col min="8708" max="8708" width="16.85546875" style="94" customWidth="1"/>
    <col min="8709" max="8709" width="14.140625" style="94" bestFit="1" customWidth="1"/>
    <col min="8710" max="8710" width="14.28515625" style="94" customWidth="1"/>
    <col min="8711" max="8960" width="9.140625" style="94"/>
    <col min="8961" max="8961" width="80.85546875" style="94" customWidth="1"/>
    <col min="8962" max="8962" width="16.85546875" style="94" customWidth="1"/>
    <col min="8963" max="8963" width="12.42578125" style="94" customWidth="1"/>
    <col min="8964" max="8964" width="16.85546875" style="94" customWidth="1"/>
    <col min="8965" max="8965" width="14.140625" style="94" bestFit="1" customWidth="1"/>
    <col min="8966" max="8966" width="14.28515625" style="94" customWidth="1"/>
    <col min="8967" max="9216" width="9.140625" style="94"/>
    <col min="9217" max="9217" width="80.85546875" style="94" customWidth="1"/>
    <col min="9218" max="9218" width="16.85546875" style="94" customWidth="1"/>
    <col min="9219" max="9219" width="12.42578125" style="94" customWidth="1"/>
    <col min="9220" max="9220" width="16.85546875" style="94" customWidth="1"/>
    <col min="9221" max="9221" width="14.140625" style="94" bestFit="1" customWidth="1"/>
    <col min="9222" max="9222" width="14.28515625" style="94" customWidth="1"/>
    <col min="9223" max="9472" width="9.140625" style="94"/>
    <col min="9473" max="9473" width="80.85546875" style="94" customWidth="1"/>
    <col min="9474" max="9474" width="16.85546875" style="94" customWidth="1"/>
    <col min="9475" max="9475" width="12.42578125" style="94" customWidth="1"/>
    <col min="9476" max="9476" width="16.85546875" style="94" customWidth="1"/>
    <col min="9477" max="9477" width="14.140625" style="94" bestFit="1" customWidth="1"/>
    <col min="9478" max="9478" width="14.28515625" style="94" customWidth="1"/>
    <col min="9479" max="9728" width="9.140625" style="94"/>
    <col min="9729" max="9729" width="80.85546875" style="94" customWidth="1"/>
    <col min="9730" max="9730" width="16.85546875" style="94" customWidth="1"/>
    <col min="9731" max="9731" width="12.42578125" style="94" customWidth="1"/>
    <col min="9732" max="9732" width="16.85546875" style="94" customWidth="1"/>
    <col min="9733" max="9733" width="14.140625" style="94" bestFit="1" customWidth="1"/>
    <col min="9734" max="9734" width="14.28515625" style="94" customWidth="1"/>
    <col min="9735" max="9984" width="9.140625" style="94"/>
    <col min="9985" max="9985" width="80.85546875" style="94" customWidth="1"/>
    <col min="9986" max="9986" width="16.85546875" style="94" customWidth="1"/>
    <col min="9987" max="9987" width="12.42578125" style="94" customWidth="1"/>
    <col min="9988" max="9988" width="16.85546875" style="94" customWidth="1"/>
    <col min="9989" max="9989" width="14.140625" style="94" bestFit="1" customWidth="1"/>
    <col min="9990" max="9990" width="14.28515625" style="94" customWidth="1"/>
    <col min="9991" max="10240" width="9.140625" style="94"/>
    <col min="10241" max="10241" width="80.85546875" style="94" customWidth="1"/>
    <col min="10242" max="10242" width="16.85546875" style="94" customWidth="1"/>
    <col min="10243" max="10243" width="12.42578125" style="94" customWidth="1"/>
    <col min="10244" max="10244" width="16.85546875" style="94" customWidth="1"/>
    <col min="10245" max="10245" width="14.140625" style="94" bestFit="1" customWidth="1"/>
    <col min="10246" max="10246" width="14.28515625" style="94" customWidth="1"/>
    <col min="10247" max="10496" width="9.140625" style="94"/>
    <col min="10497" max="10497" width="80.85546875" style="94" customWidth="1"/>
    <col min="10498" max="10498" width="16.85546875" style="94" customWidth="1"/>
    <col min="10499" max="10499" width="12.42578125" style="94" customWidth="1"/>
    <col min="10500" max="10500" width="16.85546875" style="94" customWidth="1"/>
    <col min="10501" max="10501" width="14.140625" style="94" bestFit="1" customWidth="1"/>
    <col min="10502" max="10502" width="14.28515625" style="94" customWidth="1"/>
    <col min="10503" max="10752" width="9.140625" style="94"/>
    <col min="10753" max="10753" width="80.85546875" style="94" customWidth="1"/>
    <col min="10754" max="10754" width="16.85546875" style="94" customWidth="1"/>
    <col min="10755" max="10755" width="12.42578125" style="94" customWidth="1"/>
    <col min="10756" max="10756" width="16.85546875" style="94" customWidth="1"/>
    <col min="10757" max="10757" width="14.140625" style="94" bestFit="1" customWidth="1"/>
    <col min="10758" max="10758" width="14.28515625" style="94" customWidth="1"/>
    <col min="10759" max="11008" width="9.140625" style="94"/>
    <col min="11009" max="11009" width="80.85546875" style="94" customWidth="1"/>
    <col min="11010" max="11010" width="16.85546875" style="94" customWidth="1"/>
    <col min="11011" max="11011" width="12.42578125" style="94" customWidth="1"/>
    <col min="11012" max="11012" width="16.85546875" style="94" customWidth="1"/>
    <col min="11013" max="11013" width="14.140625" style="94" bestFit="1" customWidth="1"/>
    <col min="11014" max="11014" width="14.28515625" style="94" customWidth="1"/>
    <col min="11015" max="11264" width="9.140625" style="94"/>
    <col min="11265" max="11265" width="80.85546875" style="94" customWidth="1"/>
    <col min="11266" max="11266" width="16.85546875" style="94" customWidth="1"/>
    <col min="11267" max="11267" width="12.42578125" style="94" customWidth="1"/>
    <col min="11268" max="11268" width="16.85546875" style="94" customWidth="1"/>
    <col min="11269" max="11269" width="14.140625" style="94" bestFit="1" customWidth="1"/>
    <col min="11270" max="11270" width="14.28515625" style="94" customWidth="1"/>
    <col min="11271" max="11520" width="9.140625" style="94"/>
    <col min="11521" max="11521" width="80.85546875" style="94" customWidth="1"/>
    <col min="11522" max="11522" width="16.85546875" style="94" customWidth="1"/>
    <col min="11523" max="11523" width="12.42578125" style="94" customWidth="1"/>
    <col min="11524" max="11524" width="16.85546875" style="94" customWidth="1"/>
    <col min="11525" max="11525" width="14.140625" style="94" bestFit="1" customWidth="1"/>
    <col min="11526" max="11526" width="14.28515625" style="94" customWidth="1"/>
    <col min="11527" max="11776" width="9.140625" style="94"/>
    <col min="11777" max="11777" width="80.85546875" style="94" customWidth="1"/>
    <col min="11778" max="11778" width="16.85546875" style="94" customWidth="1"/>
    <col min="11779" max="11779" width="12.42578125" style="94" customWidth="1"/>
    <col min="11780" max="11780" width="16.85546875" style="94" customWidth="1"/>
    <col min="11781" max="11781" width="14.140625" style="94" bestFit="1" customWidth="1"/>
    <col min="11782" max="11782" width="14.28515625" style="94" customWidth="1"/>
    <col min="11783" max="12032" width="9.140625" style="94"/>
    <col min="12033" max="12033" width="80.85546875" style="94" customWidth="1"/>
    <col min="12034" max="12034" width="16.85546875" style="94" customWidth="1"/>
    <col min="12035" max="12035" width="12.42578125" style="94" customWidth="1"/>
    <col min="12036" max="12036" width="16.85546875" style="94" customWidth="1"/>
    <col min="12037" max="12037" width="14.140625" style="94" bestFit="1" customWidth="1"/>
    <col min="12038" max="12038" width="14.28515625" style="94" customWidth="1"/>
    <col min="12039" max="12288" width="9.140625" style="94"/>
    <col min="12289" max="12289" width="80.85546875" style="94" customWidth="1"/>
    <col min="12290" max="12290" width="16.85546875" style="94" customWidth="1"/>
    <col min="12291" max="12291" width="12.42578125" style="94" customWidth="1"/>
    <col min="12292" max="12292" width="16.85546875" style="94" customWidth="1"/>
    <col min="12293" max="12293" width="14.140625" style="94" bestFit="1" customWidth="1"/>
    <col min="12294" max="12294" width="14.28515625" style="94" customWidth="1"/>
    <col min="12295" max="12544" width="9.140625" style="94"/>
    <col min="12545" max="12545" width="80.85546875" style="94" customWidth="1"/>
    <col min="12546" max="12546" width="16.85546875" style="94" customWidth="1"/>
    <col min="12547" max="12547" width="12.42578125" style="94" customWidth="1"/>
    <col min="12548" max="12548" width="16.85546875" style="94" customWidth="1"/>
    <col min="12549" max="12549" width="14.140625" style="94" bestFit="1" customWidth="1"/>
    <col min="12550" max="12550" width="14.28515625" style="94" customWidth="1"/>
    <col min="12551" max="12800" width="9.140625" style="94"/>
    <col min="12801" max="12801" width="80.85546875" style="94" customWidth="1"/>
    <col min="12802" max="12802" width="16.85546875" style="94" customWidth="1"/>
    <col min="12803" max="12803" width="12.42578125" style="94" customWidth="1"/>
    <col min="12804" max="12804" width="16.85546875" style="94" customWidth="1"/>
    <col min="12805" max="12805" width="14.140625" style="94" bestFit="1" customWidth="1"/>
    <col min="12806" max="12806" width="14.28515625" style="94" customWidth="1"/>
    <col min="12807" max="13056" width="9.140625" style="94"/>
    <col min="13057" max="13057" width="80.85546875" style="94" customWidth="1"/>
    <col min="13058" max="13058" width="16.85546875" style="94" customWidth="1"/>
    <col min="13059" max="13059" width="12.42578125" style="94" customWidth="1"/>
    <col min="13060" max="13060" width="16.85546875" style="94" customWidth="1"/>
    <col min="13061" max="13061" width="14.140625" style="94" bestFit="1" customWidth="1"/>
    <col min="13062" max="13062" width="14.28515625" style="94" customWidth="1"/>
    <col min="13063" max="13312" width="9.140625" style="94"/>
    <col min="13313" max="13313" width="80.85546875" style="94" customWidth="1"/>
    <col min="13314" max="13314" width="16.85546875" style="94" customWidth="1"/>
    <col min="13315" max="13315" width="12.42578125" style="94" customWidth="1"/>
    <col min="13316" max="13316" width="16.85546875" style="94" customWidth="1"/>
    <col min="13317" max="13317" width="14.140625" style="94" bestFit="1" customWidth="1"/>
    <col min="13318" max="13318" width="14.28515625" style="94" customWidth="1"/>
    <col min="13319" max="13568" width="9.140625" style="94"/>
    <col min="13569" max="13569" width="80.85546875" style="94" customWidth="1"/>
    <col min="13570" max="13570" width="16.85546875" style="94" customWidth="1"/>
    <col min="13571" max="13571" width="12.42578125" style="94" customWidth="1"/>
    <col min="13572" max="13572" width="16.85546875" style="94" customWidth="1"/>
    <col min="13573" max="13573" width="14.140625" style="94" bestFit="1" customWidth="1"/>
    <col min="13574" max="13574" width="14.28515625" style="94" customWidth="1"/>
    <col min="13575" max="13824" width="9.140625" style="94"/>
    <col min="13825" max="13825" width="80.85546875" style="94" customWidth="1"/>
    <col min="13826" max="13826" width="16.85546875" style="94" customWidth="1"/>
    <col min="13827" max="13827" width="12.42578125" style="94" customWidth="1"/>
    <col min="13828" max="13828" width="16.85546875" style="94" customWidth="1"/>
    <col min="13829" max="13829" width="14.140625" style="94" bestFit="1" customWidth="1"/>
    <col min="13830" max="13830" width="14.28515625" style="94" customWidth="1"/>
    <col min="13831" max="14080" width="9.140625" style="94"/>
    <col min="14081" max="14081" width="80.85546875" style="94" customWidth="1"/>
    <col min="14082" max="14082" width="16.85546875" style="94" customWidth="1"/>
    <col min="14083" max="14083" width="12.42578125" style="94" customWidth="1"/>
    <col min="14084" max="14084" width="16.85546875" style="94" customWidth="1"/>
    <col min="14085" max="14085" width="14.140625" style="94" bestFit="1" customWidth="1"/>
    <col min="14086" max="14086" width="14.28515625" style="94" customWidth="1"/>
    <col min="14087" max="14336" width="9.140625" style="94"/>
    <col min="14337" max="14337" width="80.85546875" style="94" customWidth="1"/>
    <col min="14338" max="14338" width="16.85546875" style="94" customWidth="1"/>
    <col min="14339" max="14339" width="12.42578125" style="94" customWidth="1"/>
    <col min="14340" max="14340" width="16.85546875" style="94" customWidth="1"/>
    <col min="14341" max="14341" width="14.140625" style="94" bestFit="1" customWidth="1"/>
    <col min="14342" max="14342" width="14.28515625" style="94" customWidth="1"/>
    <col min="14343" max="14592" width="9.140625" style="94"/>
    <col min="14593" max="14593" width="80.85546875" style="94" customWidth="1"/>
    <col min="14594" max="14594" width="16.85546875" style="94" customWidth="1"/>
    <col min="14595" max="14595" width="12.42578125" style="94" customWidth="1"/>
    <col min="14596" max="14596" width="16.85546875" style="94" customWidth="1"/>
    <col min="14597" max="14597" width="14.140625" style="94" bestFit="1" customWidth="1"/>
    <col min="14598" max="14598" width="14.28515625" style="94" customWidth="1"/>
    <col min="14599" max="14848" width="9.140625" style="94"/>
    <col min="14849" max="14849" width="80.85546875" style="94" customWidth="1"/>
    <col min="14850" max="14850" width="16.85546875" style="94" customWidth="1"/>
    <col min="14851" max="14851" width="12.42578125" style="94" customWidth="1"/>
    <col min="14852" max="14852" width="16.85546875" style="94" customWidth="1"/>
    <col min="14853" max="14853" width="14.140625" style="94" bestFit="1" customWidth="1"/>
    <col min="14854" max="14854" width="14.28515625" style="94" customWidth="1"/>
    <col min="14855" max="15104" width="9.140625" style="94"/>
    <col min="15105" max="15105" width="80.85546875" style="94" customWidth="1"/>
    <col min="15106" max="15106" width="16.85546875" style="94" customWidth="1"/>
    <col min="15107" max="15107" width="12.42578125" style="94" customWidth="1"/>
    <col min="15108" max="15108" width="16.85546875" style="94" customWidth="1"/>
    <col min="15109" max="15109" width="14.140625" style="94" bestFit="1" customWidth="1"/>
    <col min="15110" max="15110" width="14.28515625" style="94" customWidth="1"/>
    <col min="15111" max="15360" width="9.140625" style="94"/>
    <col min="15361" max="15361" width="80.85546875" style="94" customWidth="1"/>
    <col min="15362" max="15362" width="16.85546875" style="94" customWidth="1"/>
    <col min="15363" max="15363" width="12.42578125" style="94" customWidth="1"/>
    <col min="15364" max="15364" width="16.85546875" style="94" customWidth="1"/>
    <col min="15365" max="15365" width="14.140625" style="94" bestFit="1" customWidth="1"/>
    <col min="15366" max="15366" width="14.28515625" style="94" customWidth="1"/>
    <col min="15367" max="15616" width="9.140625" style="94"/>
    <col min="15617" max="15617" width="80.85546875" style="94" customWidth="1"/>
    <col min="15618" max="15618" width="16.85546875" style="94" customWidth="1"/>
    <col min="15619" max="15619" width="12.42578125" style="94" customWidth="1"/>
    <col min="15620" max="15620" width="16.85546875" style="94" customWidth="1"/>
    <col min="15621" max="15621" width="14.140625" style="94" bestFit="1" customWidth="1"/>
    <col min="15622" max="15622" width="14.28515625" style="94" customWidth="1"/>
    <col min="15623" max="15872" width="9.140625" style="94"/>
    <col min="15873" max="15873" width="80.85546875" style="94" customWidth="1"/>
    <col min="15874" max="15874" width="16.85546875" style="94" customWidth="1"/>
    <col min="15875" max="15875" width="12.42578125" style="94" customWidth="1"/>
    <col min="15876" max="15876" width="16.85546875" style="94" customWidth="1"/>
    <col min="15877" max="15877" width="14.140625" style="94" bestFit="1" customWidth="1"/>
    <col min="15878" max="15878" width="14.28515625" style="94" customWidth="1"/>
    <col min="15879" max="16128" width="9.140625" style="94"/>
    <col min="16129" max="16129" width="80.85546875" style="94" customWidth="1"/>
    <col min="16130" max="16130" width="16.85546875" style="94" customWidth="1"/>
    <col min="16131" max="16131" width="12.42578125" style="94" customWidth="1"/>
    <col min="16132" max="16132" width="16.85546875" style="94" customWidth="1"/>
    <col min="16133" max="16133" width="14.140625" style="94" bestFit="1" customWidth="1"/>
    <col min="16134" max="16134" width="14.28515625" style="94" customWidth="1"/>
    <col min="16135" max="16384" width="9.140625" style="94"/>
  </cols>
  <sheetData>
    <row r="1" spans="1:10" ht="52.15" customHeight="1" x14ac:dyDescent="0.25">
      <c r="B1" s="92"/>
      <c r="C1" s="136" t="s">
        <v>507</v>
      </c>
      <c r="D1" s="136"/>
      <c r="E1" s="136"/>
    </row>
    <row r="2" spans="1:10" ht="35.25" customHeight="1" x14ac:dyDescent="0.25">
      <c r="A2" s="135" t="s">
        <v>508</v>
      </c>
      <c r="B2" s="135"/>
      <c r="C2" s="135"/>
      <c r="D2" s="135"/>
      <c r="E2" s="135"/>
      <c r="F2" s="72"/>
      <c r="G2" s="72"/>
      <c r="H2" s="72"/>
      <c r="I2" s="72"/>
      <c r="J2" s="72"/>
    </row>
    <row r="3" spans="1:10" x14ac:dyDescent="0.25">
      <c r="B3" s="114"/>
      <c r="C3" s="114"/>
      <c r="D3" s="120"/>
      <c r="E3" s="120" t="s">
        <v>52</v>
      </c>
    </row>
    <row r="4" spans="1:10" ht="63" x14ac:dyDescent="0.25">
      <c r="A4" s="58" t="s">
        <v>53</v>
      </c>
      <c r="B4" s="58" t="s">
        <v>56</v>
      </c>
      <c r="C4" s="58" t="s">
        <v>57</v>
      </c>
      <c r="D4" s="59" t="s">
        <v>458</v>
      </c>
      <c r="E4" s="57" t="s">
        <v>509</v>
      </c>
    </row>
    <row r="5" spans="1:10" x14ac:dyDescent="0.25">
      <c r="A5" s="58">
        <v>1</v>
      </c>
      <c r="B5" s="117">
        <v>2</v>
      </c>
      <c r="C5" s="117">
        <v>3</v>
      </c>
      <c r="D5" s="28">
        <v>4</v>
      </c>
      <c r="E5" s="112">
        <v>5</v>
      </c>
    </row>
    <row r="6" spans="1:10" s="61" customFormat="1" x14ac:dyDescent="0.25">
      <c r="A6" s="27" t="s">
        <v>59</v>
      </c>
      <c r="B6" s="28"/>
      <c r="C6" s="28"/>
      <c r="D6" s="29">
        <f>D7+D25+D50+D56+D61+D78+D96+D101+D119+D127+D131+D142+D150+D166+D170+D175+D179+D137</f>
        <v>92422795.379999995</v>
      </c>
      <c r="E6" s="29">
        <f>E7+E25+E50+E56+E61+E78+E96+E101+E119+E127+E131+E142+E150+E166+E170+E175+E179+E137</f>
        <v>55128957.420000002</v>
      </c>
      <c r="F6" s="60"/>
    </row>
    <row r="7" spans="1:10" ht="31.5" x14ac:dyDescent="0.25">
      <c r="A7" s="62" t="s">
        <v>226</v>
      </c>
      <c r="B7" s="31" t="s">
        <v>227</v>
      </c>
      <c r="C7" s="31"/>
      <c r="D7" s="29">
        <f>D8</f>
        <v>699000.67</v>
      </c>
      <c r="E7" s="29">
        <f>E8</f>
        <v>451862.22</v>
      </c>
      <c r="F7" s="104"/>
      <c r="G7" s="104"/>
    </row>
    <row r="8" spans="1:10" ht="31.5" x14ac:dyDescent="0.25">
      <c r="A8" s="38" t="s">
        <v>228</v>
      </c>
      <c r="B8" s="32" t="s">
        <v>229</v>
      </c>
      <c r="C8" s="32"/>
      <c r="D8" s="34">
        <f>D9+D13+D21</f>
        <v>699000.67</v>
      </c>
      <c r="E8" s="34">
        <f>E9+E13+E21</f>
        <v>451862.22</v>
      </c>
    </row>
    <row r="9" spans="1:10" ht="30" customHeight="1" x14ac:dyDescent="0.25">
      <c r="A9" s="33" t="s">
        <v>235</v>
      </c>
      <c r="B9" s="32" t="s">
        <v>236</v>
      </c>
      <c r="C9" s="32"/>
      <c r="D9" s="34">
        <f t="shared" ref="D9:E11" si="0">D10</f>
        <v>114792</v>
      </c>
      <c r="E9" s="34">
        <f t="shared" si="0"/>
        <v>75241.47</v>
      </c>
    </row>
    <row r="10" spans="1:10" ht="48.75" customHeight="1" x14ac:dyDescent="0.25">
      <c r="A10" s="36" t="s">
        <v>237</v>
      </c>
      <c r="B10" s="32" t="s">
        <v>238</v>
      </c>
      <c r="C10" s="32"/>
      <c r="D10" s="34">
        <f t="shared" si="0"/>
        <v>114792</v>
      </c>
      <c r="E10" s="34">
        <f t="shared" si="0"/>
        <v>75241.47</v>
      </c>
    </row>
    <row r="11" spans="1:10" x14ac:dyDescent="0.25">
      <c r="A11" s="36" t="s">
        <v>239</v>
      </c>
      <c r="B11" s="32" t="s">
        <v>238</v>
      </c>
      <c r="C11" s="32" t="s">
        <v>9</v>
      </c>
      <c r="D11" s="34">
        <f t="shared" si="0"/>
        <v>114792</v>
      </c>
      <c r="E11" s="34">
        <f t="shared" si="0"/>
        <v>75241.47</v>
      </c>
    </row>
    <row r="12" spans="1:10" x14ac:dyDescent="0.25">
      <c r="A12" s="36" t="s">
        <v>240</v>
      </c>
      <c r="B12" s="32" t="s">
        <v>238</v>
      </c>
      <c r="C12" s="32" t="s">
        <v>7</v>
      </c>
      <c r="D12" s="34">
        <v>114792</v>
      </c>
      <c r="E12" s="34">
        <v>75241.47</v>
      </c>
    </row>
    <row r="13" spans="1:10" ht="31.5" x14ac:dyDescent="0.25">
      <c r="A13" s="33" t="s">
        <v>243</v>
      </c>
      <c r="B13" s="49" t="s">
        <v>244</v>
      </c>
      <c r="C13" s="32"/>
      <c r="D13" s="34">
        <f>D14</f>
        <v>344000</v>
      </c>
      <c r="E13" s="34">
        <f>E14</f>
        <v>198869.11</v>
      </c>
    </row>
    <row r="14" spans="1:10" x14ac:dyDescent="0.25">
      <c r="A14" s="33" t="s">
        <v>42</v>
      </c>
      <c r="B14" s="35" t="s">
        <v>245</v>
      </c>
      <c r="C14" s="32"/>
      <c r="D14" s="34">
        <f>D15+D17+D19</f>
        <v>344000</v>
      </c>
      <c r="E14" s="34">
        <f>E15+E17+E19</f>
        <v>198869.11</v>
      </c>
    </row>
    <row r="15" spans="1:10" x14ac:dyDescent="0.25">
      <c r="A15" s="9" t="s">
        <v>70</v>
      </c>
      <c r="B15" s="4" t="s">
        <v>245</v>
      </c>
      <c r="C15" s="4" t="s">
        <v>71</v>
      </c>
      <c r="D15" s="7">
        <f>D16</f>
        <v>60000</v>
      </c>
      <c r="E15" s="7">
        <f>E16</f>
        <v>0</v>
      </c>
    </row>
    <row r="16" spans="1:10" ht="31.5" x14ac:dyDescent="0.25">
      <c r="A16" s="9" t="s">
        <v>72</v>
      </c>
      <c r="B16" s="4" t="s">
        <v>245</v>
      </c>
      <c r="C16" s="4" t="s">
        <v>73</v>
      </c>
      <c r="D16" s="7">
        <v>60000</v>
      </c>
      <c r="E16" s="108"/>
    </row>
    <row r="17" spans="1:5" x14ac:dyDescent="0.25">
      <c r="A17" s="36" t="s">
        <v>89</v>
      </c>
      <c r="B17" s="35" t="s">
        <v>245</v>
      </c>
      <c r="C17" s="32" t="s">
        <v>90</v>
      </c>
      <c r="D17" s="34">
        <f>D18</f>
        <v>10000</v>
      </c>
      <c r="E17" s="34">
        <f>E18</f>
        <v>4000</v>
      </c>
    </row>
    <row r="18" spans="1:5" ht="31.5" x14ac:dyDescent="0.25">
      <c r="A18" s="50" t="s">
        <v>246</v>
      </c>
      <c r="B18" s="35" t="s">
        <v>245</v>
      </c>
      <c r="C18" s="32" t="s">
        <v>247</v>
      </c>
      <c r="D18" s="34">
        <v>10000</v>
      </c>
      <c r="E18" s="34">
        <v>4000</v>
      </c>
    </row>
    <row r="19" spans="1:5" ht="31.5" x14ac:dyDescent="0.25">
      <c r="A19" s="36" t="s">
        <v>248</v>
      </c>
      <c r="B19" s="35" t="s">
        <v>245</v>
      </c>
      <c r="C19" s="32" t="s">
        <v>249</v>
      </c>
      <c r="D19" s="34">
        <f>D20</f>
        <v>274000</v>
      </c>
      <c r="E19" s="34">
        <f>E20</f>
        <v>194869.11</v>
      </c>
    </row>
    <row r="20" spans="1:5" ht="31.5" x14ac:dyDescent="0.25">
      <c r="A20" s="36" t="s">
        <v>250</v>
      </c>
      <c r="B20" s="35" t="s">
        <v>245</v>
      </c>
      <c r="C20" s="32" t="s">
        <v>251</v>
      </c>
      <c r="D20" s="34">
        <v>274000</v>
      </c>
      <c r="E20" s="34">
        <v>194869.11</v>
      </c>
    </row>
    <row r="21" spans="1:5" ht="33" customHeight="1" x14ac:dyDescent="0.25">
      <c r="A21" s="38" t="s">
        <v>230</v>
      </c>
      <c r="B21" s="32" t="s">
        <v>231</v>
      </c>
      <c r="C21" s="32"/>
      <c r="D21" s="34">
        <f t="shared" ref="D21:E23" si="1">D22</f>
        <v>240208.67</v>
      </c>
      <c r="E21" s="34">
        <f t="shared" si="1"/>
        <v>177751.64</v>
      </c>
    </row>
    <row r="22" spans="1:5" ht="31.5" x14ac:dyDescent="0.25">
      <c r="A22" s="38" t="s">
        <v>39</v>
      </c>
      <c r="B22" s="32" t="s">
        <v>232</v>
      </c>
      <c r="C22" s="32"/>
      <c r="D22" s="34">
        <f t="shared" si="1"/>
        <v>240208.67</v>
      </c>
      <c r="E22" s="34">
        <f t="shared" si="1"/>
        <v>177751.64</v>
      </c>
    </row>
    <row r="23" spans="1:5" x14ac:dyDescent="0.25">
      <c r="A23" s="38" t="s">
        <v>89</v>
      </c>
      <c r="B23" s="32" t="s">
        <v>232</v>
      </c>
      <c r="C23" s="32" t="s">
        <v>90</v>
      </c>
      <c r="D23" s="34">
        <f t="shared" si="1"/>
        <v>240208.67</v>
      </c>
      <c r="E23" s="34">
        <f t="shared" si="1"/>
        <v>177751.64</v>
      </c>
    </row>
    <row r="24" spans="1:5" x14ac:dyDescent="0.25">
      <c r="A24" s="38" t="s">
        <v>233</v>
      </c>
      <c r="B24" s="32" t="s">
        <v>232</v>
      </c>
      <c r="C24" s="32" t="s">
        <v>2</v>
      </c>
      <c r="D24" s="34">
        <v>240208.67</v>
      </c>
      <c r="E24" s="34">
        <v>177751.64</v>
      </c>
    </row>
    <row r="25" spans="1:5" ht="50.25" customHeight="1" x14ac:dyDescent="0.25">
      <c r="A25" s="63" t="s">
        <v>301</v>
      </c>
      <c r="B25" s="64" t="s">
        <v>64</v>
      </c>
      <c r="C25" s="31"/>
      <c r="D25" s="29">
        <f>D26+D31+D34+D44</f>
        <v>20436259.789999999</v>
      </c>
      <c r="E25" s="29">
        <f>E26+E31+E34+E44</f>
        <v>13891076.029999999</v>
      </c>
    </row>
    <row r="26" spans="1:5" x14ac:dyDescent="0.25">
      <c r="A26" s="33" t="s">
        <v>13</v>
      </c>
      <c r="B26" s="35" t="s">
        <v>76</v>
      </c>
      <c r="C26" s="32"/>
      <c r="D26" s="34">
        <f>D27+D29</f>
        <v>17101017.949999999</v>
      </c>
      <c r="E26" s="34">
        <f>E27+E29</f>
        <v>12423253.369999999</v>
      </c>
    </row>
    <row r="27" spans="1:5" ht="47.25" customHeight="1" x14ac:dyDescent="0.25">
      <c r="A27" s="33" t="s">
        <v>66</v>
      </c>
      <c r="B27" s="35" t="s">
        <v>76</v>
      </c>
      <c r="C27" s="35" t="s">
        <v>67</v>
      </c>
      <c r="D27" s="34">
        <f>D28</f>
        <v>14951651.75</v>
      </c>
      <c r="E27" s="34">
        <f>E28</f>
        <v>11005589.279999999</v>
      </c>
    </row>
    <row r="28" spans="1:5" ht="16.5" customHeight="1" x14ac:dyDescent="0.25">
      <c r="A28" s="33" t="s">
        <v>68</v>
      </c>
      <c r="B28" s="35" t="s">
        <v>76</v>
      </c>
      <c r="C28" s="35" t="s">
        <v>69</v>
      </c>
      <c r="D28" s="34">
        <v>14951651.75</v>
      </c>
      <c r="E28" s="34">
        <v>11005589.279999999</v>
      </c>
    </row>
    <row r="29" spans="1:5" ht="16.5" customHeight="1" x14ac:dyDescent="0.25">
      <c r="A29" s="33" t="s">
        <v>70</v>
      </c>
      <c r="B29" s="35" t="s">
        <v>76</v>
      </c>
      <c r="C29" s="35" t="s">
        <v>71</v>
      </c>
      <c r="D29" s="34">
        <f>D30</f>
        <v>2149366.2000000002</v>
      </c>
      <c r="E29" s="34">
        <f>E30</f>
        <v>1417664.09</v>
      </c>
    </row>
    <row r="30" spans="1:5" ht="31.5" x14ac:dyDescent="0.25">
      <c r="A30" s="33" t="s">
        <v>72</v>
      </c>
      <c r="B30" s="35" t="s">
        <v>76</v>
      </c>
      <c r="C30" s="35" t="s">
        <v>73</v>
      </c>
      <c r="D30" s="34">
        <v>2149366.2000000002</v>
      </c>
      <c r="E30" s="34">
        <v>1417664.09</v>
      </c>
    </row>
    <row r="31" spans="1:5" ht="31.5" x14ac:dyDescent="0.25">
      <c r="A31" s="36" t="s">
        <v>48</v>
      </c>
      <c r="B31" s="35" t="s">
        <v>77</v>
      </c>
      <c r="C31" s="32"/>
      <c r="D31" s="34">
        <f>D32</f>
        <v>1149958.28</v>
      </c>
      <c r="E31" s="34">
        <f>E32</f>
        <v>882748.84</v>
      </c>
    </row>
    <row r="32" spans="1:5" ht="46.5" customHeight="1" x14ac:dyDescent="0.25">
      <c r="A32" s="33" t="s">
        <v>66</v>
      </c>
      <c r="B32" s="35" t="s">
        <v>77</v>
      </c>
      <c r="C32" s="35" t="s">
        <v>67</v>
      </c>
      <c r="D32" s="34">
        <f>D33</f>
        <v>1149958.28</v>
      </c>
      <c r="E32" s="34">
        <f>E33</f>
        <v>882748.84</v>
      </c>
    </row>
    <row r="33" spans="1:5" ht="16.5" customHeight="1" x14ac:dyDescent="0.25">
      <c r="A33" s="33" t="s">
        <v>68</v>
      </c>
      <c r="B33" s="35" t="s">
        <v>77</v>
      </c>
      <c r="C33" s="35" t="s">
        <v>69</v>
      </c>
      <c r="D33" s="34">
        <v>1149958.28</v>
      </c>
      <c r="E33" s="34">
        <v>882748.84</v>
      </c>
    </row>
    <row r="34" spans="1:5" x14ac:dyDescent="0.25">
      <c r="A34" s="33" t="s">
        <v>18</v>
      </c>
      <c r="B34" s="35" t="s">
        <v>87</v>
      </c>
      <c r="C34" s="35"/>
      <c r="D34" s="34">
        <f>D37+D39+D35+D41</f>
        <v>1871651.56</v>
      </c>
      <c r="E34" s="34">
        <f>E37+E39+E35+E41</f>
        <v>494550.42000000004</v>
      </c>
    </row>
    <row r="35" spans="1:5" x14ac:dyDescent="0.25">
      <c r="A35" s="33" t="s">
        <v>88</v>
      </c>
      <c r="B35" s="35" t="s">
        <v>87</v>
      </c>
      <c r="C35" s="35" t="s">
        <v>67</v>
      </c>
      <c r="D35" s="34">
        <f>D36</f>
        <v>165786</v>
      </c>
      <c r="E35" s="34">
        <f>E36</f>
        <v>118336.16</v>
      </c>
    </row>
    <row r="36" spans="1:5" ht="16.5" customHeight="1" x14ac:dyDescent="0.25">
      <c r="A36" s="33" t="s">
        <v>68</v>
      </c>
      <c r="B36" s="35" t="s">
        <v>87</v>
      </c>
      <c r="C36" s="35" t="s">
        <v>69</v>
      </c>
      <c r="D36" s="34">
        <v>165786</v>
      </c>
      <c r="E36" s="34">
        <v>118336.16</v>
      </c>
    </row>
    <row r="37" spans="1:5" ht="16.5" customHeight="1" x14ac:dyDescent="0.25">
      <c r="A37" s="33" t="s">
        <v>70</v>
      </c>
      <c r="B37" s="35" t="s">
        <v>87</v>
      </c>
      <c r="C37" s="35" t="s">
        <v>71</v>
      </c>
      <c r="D37" s="34">
        <f>D38</f>
        <v>875282.14</v>
      </c>
      <c r="E37" s="34">
        <f>E38</f>
        <v>301166.26</v>
      </c>
    </row>
    <row r="38" spans="1:5" ht="31.5" x14ac:dyDescent="0.25">
      <c r="A38" s="33" t="s">
        <v>72</v>
      </c>
      <c r="B38" s="35" t="s">
        <v>87</v>
      </c>
      <c r="C38" s="35" t="s">
        <v>73</v>
      </c>
      <c r="D38" s="34">
        <v>875282.14</v>
      </c>
      <c r="E38" s="34">
        <v>301166.26</v>
      </c>
    </row>
    <row r="39" spans="1:5" x14ac:dyDescent="0.25">
      <c r="A39" s="33" t="s">
        <v>89</v>
      </c>
      <c r="B39" s="35" t="s">
        <v>87</v>
      </c>
      <c r="C39" s="35" t="s">
        <v>90</v>
      </c>
      <c r="D39" s="34">
        <f>D40</f>
        <v>60000</v>
      </c>
      <c r="E39" s="34">
        <f>E40</f>
        <v>28500</v>
      </c>
    </row>
    <row r="40" spans="1:5" x14ac:dyDescent="0.25">
      <c r="A40" s="33" t="s">
        <v>91</v>
      </c>
      <c r="B40" s="35" t="s">
        <v>87</v>
      </c>
      <c r="C40" s="35" t="s">
        <v>4</v>
      </c>
      <c r="D40" s="34">
        <v>60000</v>
      </c>
      <c r="E40" s="34">
        <v>28500</v>
      </c>
    </row>
    <row r="41" spans="1:5" x14ac:dyDescent="0.25">
      <c r="A41" s="33" t="s">
        <v>83</v>
      </c>
      <c r="B41" s="35" t="s">
        <v>87</v>
      </c>
      <c r="C41" s="35" t="s">
        <v>84</v>
      </c>
      <c r="D41" s="34">
        <f>D43+D42</f>
        <v>770583.42</v>
      </c>
      <c r="E41" s="34">
        <f>E43+E42</f>
        <v>46548</v>
      </c>
    </row>
    <row r="42" spans="1:5" x14ac:dyDescent="0.25">
      <c r="A42" s="33" t="s">
        <v>500</v>
      </c>
      <c r="B42" s="35" t="s">
        <v>87</v>
      </c>
      <c r="C42" s="35" t="s">
        <v>501</v>
      </c>
      <c r="D42" s="34">
        <v>724035.42</v>
      </c>
      <c r="E42" s="34"/>
    </row>
    <row r="43" spans="1:5" x14ac:dyDescent="0.25">
      <c r="A43" s="33" t="s">
        <v>92</v>
      </c>
      <c r="B43" s="35" t="s">
        <v>87</v>
      </c>
      <c r="C43" s="35" t="s">
        <v>93</v>
      </c>
      <c r="D43" s="34">
        <v>46548</v>
      </c>
      <c r="E43" s="34">
        <v>46548</v>
      </c>
    </row>
    <row r="44" spans="1:5" x14ac:dyDescent="0.25">
      <c r="A44" s="3" t="s">
        <v>13</v>
      </c>
      <c r="B44" s="4" t="s">
        <v>64</v>
      </c>
      <c r="C44" s="4"/>
      <c r="D44" s="7">
        <f>D45</f>
        <v>313632</v>
      </c>
      <c r="E44" s="34">
        <f>E45</f>
        <v>90523.4</v>
      </c>
    </row>
    <row r="45" spans="1:5" ht="47.25" x14ac:dyDescent="0.25">
      <c r="A45" s="3" t="s">
        <v>66</v>
      </c>
      <c r="B45" s="4" t="s">
        <v>65</v>
      </c>
      <c r="C45" s="4"/>
      <c r="D45" s="7">
        <f>D46+D48</f>
        <v>313632</v>
      </c>
      <c r="E45" s="34">
        <f>E46+E48</f>
        <v>90523.4</v>
      </c>
    </row>
    <row r="46" spans="1:5" x14ac:dyDescent="0.25">
      <c r="A46" s="3" t="s">
        <v>68</v>
      </c>
      <c r="B46" s="4" t="s">
        <v>65</v>
      </c>
      <c r="C46" s="4" t="s">
        <v>67</v>
      </c>
      <c r="D46" s="7">
        <f>D47</f>
        <v>291632</v>
      </c>
      <c r="E46" s="34">
        <f>E47</f>
        <v>73823.399999999994</v>
      </c>
    </row>
    <row r="47" spans="1:5" x14ac:dyDescent="0.25">
      <c r="A47" s="3" t="s">
        <v>70</v>
      </c>
      <c r="B47" s="4" t="s">
        <v>65</v>
      </c>
      <c r="C47" s="4" t="s">
        <v>69</v>
      </c>
      <c r="D47" s="7">
        <v>291632</v>
      </c>
      <c r="E47" s="34">
        <v>73823.399999999994</v>
      </c>
    </row>
    <row r="48" spans="1:5" ht="31.5" x14ac:dyDescent="0.25">
      <c r="A48" s="3" t="s">
        <v>72</v>
      </c>
      <c r="B48" s="4" t="s">
        <v>65</v>
      </c>
      <c r="C48" s="4" t="s">
        <v>71</v>
      </c>
      <c r="D48" s="7">
        <f>D49</f>
        <v>22000</v>
      </c>
      <c r="E48" s="34">
        <f>E49</f>
        <v>16700</v>
      </c>
    </row>
    <row r="49" spans="1:5" ht="31.5" x14ac:dyDescent="0.25">
      <c r="A49" s="33" t="s">
        <v>72</v>
      </c>
      <c r="B49" s="4" t="s">
        <v>65</v>
      </c>
      <c r="C49" s="4" t="s">
        <v>73</v>
      </c>
      <c r="D49" s="7">
        <v>22000</v>
      </c>
      <c r="E49" s="34">
        <v>16700</v>
      </c>
    </row>
    <row r="50" spans="1:5" ht="28.5" customHeight="1" x14ac:dyDescent="0.25">
      <c r="A50" s="30" t="s">
        <v>170</v>
      </c>
      <c r="B50" s="31" t="s">
        <v>171</v>
      </c>
      <c r="C50" s="31"/>
      <c r="D50" s="29">
        <f>D51</f>
        <v>508412.15999999997</v>
      </c>
      <c r="E50" s="29">
        <f>E51</f>
        <v>337578.69</v>
      </c>
    </row>
    <row r="51" spans="1:5" ht="16.5" customHeight="1" x14ac:dyDescent="0.25">
      <c r="A51" s="36" t="s">
        <v>172</v>
      </c>
      <c r="B51" s="32" t="s">
        <v>173</v>
      </c>
      <c r="C51" s="32"/>
      <c r="D51" s="34">
        <f>D53</f>
        <v>508412.15999999997</v>
      </c>
      <c r="E51" s="34">
        <f>E53</f>
        <v>337578.69</v>
      </c>
    </row>
    <row r="52" spans="1:5" ht="31.5" x14ac:dyDescent="0.25">
      <c r="A52" s="36" t="s">
        <v>174</v>
      </c>
      <c r="B52" s="32" t="s">
        <v>175</v>
      </c>
      <c r="C52" s="32"/>
      <c r="D52" s="34">
        <f t="shared" ref="D52:E54" si="2">D53</f>
        <v>508412.15999999997</v>
      </c>
      <c r="E52" s="34">
        <f t="shared" si="2"/>
        <v>337578.69</v>
      </c>
    </row>
    <row r="53" spans="1:5" ht="16.5" customHeight="1" x14ac:dyDescent="0.25">
      <c r="A53" s="36" t="s">
        <v>30</v>
      </c>
      <c r="B53" s="32" t="s">
        <v>176</v>
      </c>
      <c r="C53" s="32"/>
      <c r="D53" s="34">
        <f t="shared" si="2"/>
        <v>508412.15999999997</v>
      </c>
      <c r="E53" s="34">
        <f t="shared" si="2"/>
        <v>337578.69</v>
      </c>
    </row>
    <row r="54" spans="1:5" ht="16.5" customHeight="1" x14ac:dyDescent="0.25">
      <c r="A54" s="38" t="s">
        <v>70</v>
      </c>
      <c r="B54" s="32" t="s">
        <v>176</v>
      </c>
      <c r="C54" s="32" t="s">
        <v>71</v>
      </c>
      <c r="D54" s="34">
        <f t="shared" si="2"/>
        <v>508412.15999999997</v>
      </c>
      <c r="E54" s="34">
        <f t="shared" si="2"/>
        <v>337578.69</v>
      </c>
    </row>
    <row r="55" spans="1:5" ht="31.5" x14ac:dyDescent="0.25">
      <c r="A55" s="38" t="s">
        <v>72</v>
      </c>
      <c r="B55" s="32" t="s">
        <v>176</v>
      </c>
      <c r="C55" s="32" t="s">
        <v>73</v>
      </c>
      <c r="D55" s="34">
        <v>508412.15999999997</v>
      </c>
      <c r="E55" s="34">
        <v>337578.69</v>
      </c>
    </row>
    <row r="56" spans="1:5" ht="31.5" x14ac:dyDescent="0.25">
      <c r="A56" s="62" t="s">
        <v>204</v>
      </c>
      <c r="B56" s="6" t="s">
        <v>205</v>
      </c>
      <c r="C56" s="121"/>
      <c r="D56" s="29">
        <f t="shared" ref="D56:E59" si="3">D57</f>
        <v>25000</v>
      </c>
      <c r="E56" s="29">
        <f t="shared" si="3"/>
        <v>0</v>
      </c>
    </row>
    <row r="57" spans="1:5" ht="47.25" x14ac:dyDescent="0.25">
      <c r="A57" s="38" t="s">
        <v>206</v>
      </c>
      <c r="B57" s="4" t="s">
        <v>207</v>
      </c>
      <c r="C57" s="119"/>
      <c r="D57" s="34">
        <f t="shared" si="3"/>
        <v>25000</v>
      </c>
      <c r="E57" s="34">
        <f t="shared" si="3"/>
        <v>0</v>
      </c>
    </row>
    <row r="58" spans="1:5" ht="16.5" customHeight="1" x14ac:dyDescent="0.25">
      <c r="A58" s="38" t="s">
        <v>50</v>
      </c>
      <c r="B58" s="4" t="s">
        <v>208</v>
      </c>
      <c r="C58" s="32"/>
      <c r="D58" s="34">
        <f t="shared" si="3"/>
        <v>25000</v>
      </c>
      <c r="E58" s="34">
        <f t="shared" si="3"/>
        <v>0</v>
      </c>
    </row>
    <row r="59" spans="1:5" ht="46.5" customHeight="1" x14ac:dyDescent="0.25">
      <c r="A59" s="38" t="s">
        <v>66</v>
      </c>
      <c r="B59" s="4" t="s">
        <v>208</v>
      </c>
      <c r="C59" s="32" t="s">
        <v>67</v>
      </c>
      <c r="D59" s="34">
        <f t="shared" si="3"/>
        <v>25000</v>
      </c>
      <c r="E59" s="34">
        <f t="shared" si="3"/>
        <v>0</v>
      </c>
    </row>
    <row r="60" spans="1:5" x14ac:dyDescent="0.25">
      <c r="A60" s="38" t="s">
        <v>88</v>
      </c>
      <c r="B60" s="4" t="s">
        <v>208</v>
      </c>
      <c r="C60" s="32" t="s">
        <v>99</v>
      </c>
      <c r="D60" s="34">
        <v>25000</v>
      </c>
      <c r="E60" s="34"/>
    </row>
    <row r="61" spans="1:5" ht="34.5" customHeight="1" x14ac:dyDescent="0.25">
      <c r="A61" s="62" t="s">
        <v>128</v>
      </c>
      <c r="B61" s="31" t="s">
        <v>116</v>
      </c>
      <c r="C61" s="31"/>
      <c r="D61" s="29">
        <f>D62+D66+D74</f>
        <v>818999.99999999988</v>
      </c>
      <c r="E61" s="29">
        <f>E62+E66+E74</f>
        <v>468125.28</v>
      </c>
    </row>
    <row r="62" spans="1:5" x14ac:dyDescent="0.25">
      <c r="A62" s="38" t="s">
        <v>117</v>
      </c>
      <c r="B62" s="4" t="s">
        <v>118</v>
      </c>
      <c r="C62" s="4"/>
      <c r="D62" s="12">
        <f t="shared" ref="D62:E64" si="4">D63</f>
        <v>47500</v>
      </c>
      <c r="E62" s="34">
        <f t="shared" si="4"/>
        <v>0</v>
      </c>
    </row>
    <row r="63" spans="1:5" x14ac:dyDescent="0.25">
      <c r="A63" s="38" t="s">
        <v>21</v>
      </c>
      <c r="B63" s="4" t="s">
        <v>119</v>
      </c>
      <c r="C63" s="4" t="s">
        <v>54</v>
      </c>
      <c r="D63" s="12">
        <f t="shared" si="4"/>
        <v>47500</v>
      </c>
      <c r="E63" s="34">
        <f t="shared" si="4"/>
        <v>0</v>
      </c>
    </row>
    <row r="64" spans="1:5" x14ac:dyDescent="0.25">
      <c r="A64" s="38" t="s">
        <v>70</v>
      </c>
      <c r="B64" s="4" t="s">
        <v>119</v>
      </c>
      <c r="C64" s="4" t="s">
        <v>71</v>
      </c>
      <c r="D64" s="12">
        <f t="shared" si="4"/>
        <v>47500</v>
      </c>
      <c r="E64" s="34">
        <f t="shared" si="4"/>
        <v>0</v>
      </c>
    </row>
    <row r="65" spans="1:5" ht="31.5" x14ac:dyDescent="0.25">
      <c r="A65" s="38" t="s">
        <v>72</v>
      </c>
      <c r="B65" s="4" t="s">
        <v>119</v>
      </c>
      <c r="C65" s="4" t="s">
        <v>73</v>
      </c>
      <c r="D65" s="12">
        <v>47500</v>
      </c>
      <c r="E65" s="34"/>
    </row>
    <row r="66" spans="1:5" x14ac:dyDescent="0.25">
      <c r="A66" s="38" t="s">
        <v>129</v>
      </c>
      <c r="B66" s="4" t="s">
        <v>130</v>
      </c>
      <c r="C66" s="10"/>
      <c r="D66" s="14">
        <f>D67</f>
        <v>728507.17999999993</v>
      </c>
      <c r="E66" s="34">
        <f>E67</f>
        <v>468125.28</v>
      </c>
    </row>
    <row r="67" spans="1:5" x14ac:dyDescent="0.25">
      <c r="A67" s="38" t="s">
        <v>131</v>
      </c>
      <c r="B67" s="4" t="s">
        <v>132</v>
      </c>
      <c r="C67" s="10"/>
      <c r="D67" s="14">
        <f>D68+D71</f>
        <v>728507.17999999993</v>
      </c>
      <c r="E67" s="34">
        <f>E68+E71</f>
        <v>468125.28</v>
      </c>
    </row>
    <row r="68" spans="1:5" x14ac:dyDescent="0.25">
      <c r="A68" s="38" t="s">
        <v>133</v>
      </c>
      <c r="B68" s="4" t="s">
        <v>134</v>
      </c>
      <c r="C68" s="10" t="s">
        <v>54</v>
      </c>
      <c r="D68" s="14">
        <f>D69</f>
        <v>401507.18</v>
      </c>
      <c r="E68" s="34">
        <f>E69</f>
        <v>250462.64</v>
      </c>
    </row>
    <row r="69" spans="1:5" x14ac:dyDescent="0.25">
      <c r="A69" s="38" t="s">
        <v>70</v>
      </c>
      <c r="B69" s="4" t="s">
        <v>134</v>
      </c>
      <c r="C69" s="10" t="s">
        <v>71</v>
      </c>
      <c r="D69" s="14">
        <f>D70</f>
        <v>401507.18</v>
      </c>
      <c r="E69" s="34">
        <f>E70</f>
        <v>250462.64</v>
      </c>
    </row>
    <row r="70" spans="1:5" ht="31.5" x14ac:dyDescent="0.25">
      <c r="A70" s="38" t="s">
        <v>72</v>
      </c>
      <c r="B70" s="4" t="s">
        <v>134</v>
      </c>
      <c r="C70" s="10" t="s">
        <v>73</v>
      </c>
      <c r="D70" s="14">
        <v>401507.18</v>
      </c>
      <c r="E70" s="34">
        <v>250462.64</v>
      </c>
    </row>
    <row r="71" spans="1:5" x14ac:dyDescent="0.25">
      <c r="A71" s="38" t="s">
        <v>23</v>
      </c>
      <c r="B71" s="4" t="s">
        <v>135</v>
      </c>
      <c r="C71" s="4"/>
      <c r="D71" s="13">
        <f>D72</f>
        <v>327000</v>
      </c>
      <c r="E71" s="34">
        <f>E72</f>
        <v>217662.64</v>
      </c>
    </row>
    <row r="72" spans="1:5" x14ac:dyDescent="0.25">
      <c r="A72" s="38" t="s">
        <v>70</v>
      </c>
      <c r="B72" s="4" t="s">
        <v>135</v>
      </c>
      <c r="C72" s="4" t="s">
        <v>71</v>
      </c>
      <c r="D72" s="13">
        <f>D73</f>
        <v>327000</v>
      </c>
      <c r="E72" s="34">
        <f>E73</f>
        <v>217662.64</v>
      </c>
    </row>
    <row r="73" spans="1:5" ht="31.5" x14ac:dyDescent="0.25">
      <c r="A73" s="38" t="s">
        <v>136</v>
      </c>
      <c r="B73" s="4" t="s">
        <v>135</v>
      </c>
      <c r="C73" s="4" t="s">
        <v>73</v>
      </c>
      <c r="D73" s="13">
        <v>327000</v>
      </c>
      <c r="E73" s="34">
        <v>217662.64</v>
      </c>
    </row>
    <row r="74" spans="1:5" ht="63" x14ac:dyDescent="0.25">
      <c r="A74" s="38" t="s">
        <v>123</v>
      </c>
      <c r="B74" s="4" t="s">
        <v>124</v>
      </c>
      <c r="C74" s="4"/>
      <c r="D74" s="13">
        <f t="shared" ref="D74:E76" si="5">D75</f>
        <v>42992.82</v>
      </c>
      <c r="E74" s="34">
        <f t="shared" si="5"/>
        <v>0</v>
      </c>
    </row>
    <row r="75" spans="1:5" ht="34.5" customHeight="1" x14ac:dyDescent="0.25">
      <c r="A75" s="38" t="s">
        <v>125</v>
      </c>
      <c r="B75" s="4" t="s">
        <v>126</v>
      </c>
      <c r="C75" s="4"/>
      <c r="D75" s="13">
        <f t="shared" si="5"/>
        <v>42992.82</v>
      </c>
      <c r="E75" s="34">
        <f t="shared" si="5"/>
        <v>0</v>
      </c>
    </row>
    <row r="76" spans="1:5" x14ac:dyDescent="0.25">
      <c r="A76" s="38" t="s">
        <v>70</v>
      </c>
      <c r="B76" s="4" t="s">
        <v>126</v>
      </c>
      <c r="C76" s="4">
        <v>200</v>
      </c>
      <c r="D76" s="13">
        <f t="shared" si="5"/>
        <v>42992.82</v>
      </c>
      <c r="E76" s="34">
        <f t="shared" si="5"/>
        <v>0</v>
      </c>
    </row>
    <row r="77" spans="1:5" ht="34.5" customHeight="1" x14ac:dyDescent="0.25">
      <c r="A77" s="38" t="s">
        <v>72</v>
      </c>
      <c r="B77" s="4" t="s">
        <v>126</v>
      </c>
      <c r="C77" s="4">
        <v>240</v>
      </c>
      <c r="D77" s="13">
        <v>42992.82</v>
      </c>
      <c r="E77" s="34"/>
    </row>
    <row r="78" spans="1:5" s="61" customFormat="1" ht="31.5" x14ac:dyDescent="0.25">
      <c r="A78" s="63" t="s">
        <v>209</v>
      </c>
      <c r="B78" s="64" t="s">
        <v>210</v>
      </c>
      <c r="C78" s="65"/>
      <c r="D78" s="29">
        <f>D79+D91</f>
        <v>17555911</v>
      </c>
      <c r="E78" s="29">
        <f>E79+E91</f>
        <v>12867989.950000001</v>
      </c>
    </row>
    <row r="79" spans="1:5" s="61" customFormat="1" x14ac:dyDescent="0.25">
      <c r="A79" s="33" t="s">
        <v>211</v>
      </c>
      <c r="B79" s="35" t="s">
        <v>213</v>
      </c>
      <c r="C79" s="35"/>
      <c r="D79" s="34">
        <f>D80+D86</f>
        <v>17083611</v>
      </c>
      <c r="E79" s="34">
        <f>E80+E86</f>
        <v>12442689.950000001</v>
      </c>
    </row>
    <row r="80" spans="1:5" s="61" customFormat="1" ht="31.5" x14ac:dyDescent="0.25">
      <c r="A80" s="3" t="s">
        <v>214</v>
      </c>
      <c r="B80" s="4" t="s">
        <v>215</v>
      </c>
      <c r="C80" s="4"/>
      <c r="D80" s="7">
        <f>D81</f>
        <v>15768714.970000001</v>
      </c>
      <c r="E80" s="7">
        <f>E81</f>
        <v>11359134.810000001</v>
      </c>
    </row>
    <row r="81" spans="1:5" s="61" customFormat="1" ht="31.5" x14ac:dyDescent="0.25">
      <c r="A81" s="33" t="s">
        <v>45</v>
      </c>
      <c r="B81" s="45" t="s">
        <v>216</v>
      </c>
      <c r="C81" s="39" t="s">
        <v>54</v>
      </c>
      <c r="D81" s="34">
        <f>D82+D84</f>
        <v>15768714.970000001</v>
      </c>
      <c r="E81" s="34">
        <f>E82+E84</f>
        <v>11359134.810000001</v>
      </c>
    </row>
    <row r="82" spans="1:5" s="61" customFormat="1" ht="44.25" customHeight="1" x14ac:dyDescent="0.25">
      <c r="A82" s="38" t="s">
        <v>66</v>
      </c>
      <c r="B82" s="45" t="s">
        <v>216</v>
      </c>
      <c r="C82" s="39" t="s">
        <v>67</v>
      </c>
      <c r="D82" s="34">
        <f>D83</f>
        <v>13112750.970000001</v>
      </c>
      <c r="E82" s="34">
        <f>E83</f>
        <v>9687360.9900000002</v>
      </c>
    </row>
    <row r="83" spans="1:5" s="61" customFormat="1" x14ac:dyDescent="0.25">
      <c r="A83" s="38" t="s">
        <v>88</v>
      </c>
      <c r="B83" s="45" t="s">
        <v>216</v>
      </c>
      <c r="C83" s="39" t="s">
        <v>99</v>
      </c>
      <c r="D83" s="34">
        <v>13112750.970000001</v>
      </c>
      <c r="E83" s="34">
        <v>9687360.9900000002</v>
      </c>
    </row>
    <row r="84" spans="1:5" s="61" customFormat="1" ht="16.5" customHeight="1" x14ac:dyDescent="0.25">
      <c r="A84" s="38" t="s">
        <v>70</v>
      </c>
      <c r="B84" s="45" t="s">
        <v>216</v>
      </c>
      <c r="C84" s="39" t="s">
        <v>71</v>
      </c>
      <c r="D84" s="34">
        <f>D85</f>
        <v>2655964</v>
      </c>
      <c r="E84" s="34">
        <f>E85</f>
        <v>1671773.82</v>
      </c>
    </row>
    <row r="85" spans="1:5" s="61" customFormat="1" ht="31.5" x14ac:dyDescent="0.25">
      <c r="A85" s="38" t="s">
        <v>72</v>
      </c>
      <c r="B85" s="45" t="s">
        <v>216</v>
      </c>
      <c r="C85" s="39" t="s">
        <v>73</v>
      </c>
      <c r="D85" s="34">
        <v>2655964</v>
      </c>
      <c r="E85" s="34">
        <v>1671773.82</v>
      </c>
    </row>
    <row r="86" spans="1:5" s="61" customFormat="1" ht="31.5" x14ac:dyDescent="0.25">
      <c r="A86" s="38" t="s">
        <v>46</v>
      </c>
      <c r="B86" s="46" t="s">
        <v>217</v>
      </c>
      <c r="C86" s="39"/>
      <c r="D86" s="44">
        <f>D89+D87</f>
        <v>1314896.03</v>
      </c>
      <c r="E86" s="34">
        <f>E89+E87</f>
        <v>1083555.1400000001</v>
      </c>
    </row>
    <row r="87" spans="1:5" s="61" customFormat="1" ht="45.75" customHeight="1" x14ac:dyDescent="0.25">
      <c r="A87" s="38" t="s">
        <v>66</v>
      </c>
      <c r="B87" s="46" t="s">
        <v>217</v>
      </c>
      <c r="C87" s="39" t="s">
        <v>67</v>
      </c>
      <c r="D87" s="44">
        <f>D88</f>
        <v>583413.53</v>
      </c>
      <c r="E87" s="34">
        <f>E88</f>
        <v>465576.39</v>
      </c>
    </row>
    <row r="88" spans="1:5" s="61" customFormat="1" x14ac:dyDescent="0.25">
      <c r="A88" s="38" t="s">
        <v>88</v>
      </c>
      <c r="B88" s="46" t="s">
        <v>217</v>
      </c>
      <c r="C88" s="39" t="s">
        <v>99</v>
      </c>
      <c r="D88" s="44">
        <v>583413.53</v>
      </c>
      <c r="E88" s="34">
        <v>465576.39</v>
      </c>
    </row>
    <row r="89" spans="1:5" s="61" customFormat="1" ht="16.5" customHeight="1" x14ac:dyDescent="0.25">
      <c r="A89" s="38" t="s">
        <v>70</v>
      </c>
      <c r="B89" s="46" t="s">
        <v>217</v>
      </c>
      <c r="C89" s="39" t="s">
        <v>71</v>
      </c>
      <c r="D89" s="44">
        <f>D90</f>
        <v>731482.5</v>
      </c>
      <c r="E89" s="34">
        <f>E90</f>
        <v>617978.75</v>
      </c>
    </row>
    <row r="90" spans="1:5" s="61" customFormat="1" ht="31.5" x14ac:dyDescent="0.25">
      <c r="A90" s="38" t="s">
        <v>72</v>
      </c>
      <c r="B90" s="46" t="s">
        <v>217</v>
      </c>
      <c r="C90" s="39" t="s">
        <v>73</v>
      </c>
      <c r="D90" s="44">
        <v>731482.5</v>
      </c>
      <c r="E90" s="34">
        <v>617978.75</v>
      </c>
    </row>
    <row r="91" spans="1:5" s="61" customFormat="1" ht="16.5" customHeight="1" x14ac:dyDescent="0.25">
      <c r="A91" s="47" t="s">
        <v>218</v>
      </c>
      <c r="B91" s="45" t="s">
        <v>219</v>
      </c>
      <c r="C91" s="39"/>
      <c r="D91" s="34">
        <f t="shared" ref="D91:E94" si="6">D92</f>
        <v>472300</v>
      </c>
      <c r="E91" s="34">
        <f t="shared" si="6"/>
        <v>425300</v>
      </c>
    </row>
    <row r="92" spans="1:5" s="61" customFormat="1" ht="31.5" x14ac:dyDescent="0.25">
      <c r="A92" s="33" t="s">
        <v>220</v>
      </c>
      <c r="B92" s="45" t="s">
        <v>221</v>
      </c>
      <c r="C92" s="39"/>
      <c r="D92" s="34">
        <f t="shared" si="6"/>
        <v>472300</v>
      </c>
      <c r="E92" s="34">
        <f t="shared" si="6"/>
        <v>425300</v>
      </c>
    </row>
    <row r="93" spans="1:5" s="61" customFormat="1" x14ac:dyDescent="0.25">
      <c r="A93" s="33" t="s">
        <v>47</v>
      </c>
      <c r="B93" s="45" t="s">
        <v>222</v>
      </c>
      <c r="C93" s="39"/>
      <c r="D93" s="34">
        <f t="shared" si="6"/>
        <v>472300</v>
      </c>
      <c r="E93" s="34">
        <f t="shared" si="6"/>
        <v>425300</v>
      </c>
    </row>
    <row r="94" spans="1:5" s="61" customFormat="1" ht="16.5" customHeight="1" x14ac:dyDescent="0.25">
      <c r="A94" s="38" t="s">
        <v>70</v>
      </c>
      <c r="B94" s="45" t="s">
        <v>222</v>
      </c>
      <c r="C94" s="39" t="s">
        <v>71</v>
      </c>
      <c r="D94" s="34">
        <f t="shared" si="6"/>
        <v>472300</v>
      </c>
      <c r="E94" s="34">
        <f t="shared" si="6"/>
        <v>425300</v>
      </c>
    </row>
    <row r="95" spans="1:5" s="61" customFormat="1" ht="31.5" x14ac:dyDescent="0.25">
      <c r="A95" s="38" t="s">
        <v>72</v>
      </c>
      <c r="B95" s="45" t="s">
        <v>222</v>
      </c>
      <c r="C95" s="39" t="s">
        <v>73</v>
      </c>
      <c r="D95" s="34">
        <v>472300</v>
      </c>
      <c r="E95" s="34">
        <v>425300</v>
      </c>
    </row>
    <row r="96" spans="1:5" s="61" customFormat="1" ht="31.5" x14ac:dyDescent="0.25">
      <c r="A96" s="66" t="s">
        <v>302</v>
      </c>
      <c r="B96" s="31" t="s">
        <v>257</v>
      </c>
      <c r="C96" s="31"/>
      <c r="D96" s="51">
        <f t="shared" ref="D96:E99" si="7">D97</f>
        <v>8972586</v>
      </c>
      <c r="E96" s="29">
        <f t="shared" si="7"/>
        <v>5623798.4000000004</v>
      </c>
    </row>
    <row r="97" spans="1:5" s="61" customFormat="1" ht="47.25" x14ac:dyDescent="0.25">
      <c r="A97" s="54" t="s">
        <v>258</v>
      </c>
      <c r="B97" s="32" t="s">
        <v>259</v>
      </c>
      <c r="C97" s="32"/>
      <c r="D97" s="52">
        <f t="shared" si="7"/>
        <v>8972586</v>
      </c>
      <c r="E97" s="34">
        <f t="shared" si="7"/>
        <v>5623798.4000000004</v>
      </c>
    </row>
    <row r="98" spans="1:5" s="61" customFormat="1" ht="19.149999999999999" customHeight="1" x14ac:dyDescent="0.25">
      <c r="A98" s="54" t="s">
        <v>43</v>
      </c>
      <c r="B98" s="35" t="s">
        <v>260</v>
      </c>
      <c r="C98" s="32"/>
      <c r="D98" s="52">
        <f t="shared" si="7"/>
        <v>8972586</v>
      </c>
      <c r="E98" s="34">
        <f t="shared" si="7"/>
        <v>5623798.4000000004</v>
      </c>
    </row>
    <row r="99" spans="1:5" s="61" customFormat="1" ht="31.5" x14ac:dyDescent="0.25">
      <c r="A99" s="54" t="s">
        <v>248</v>
      </c>
      <c r="B99" s="35" t="s">
        <v>260</v>
      </c>
      <c r="C99" s="32" t="s">
        <v>249</v>
      </c>
      <c r="D99" s="52">
        <f t="shared" si="7"/>
        <v>8972586</v>
      </c>
      <c r="E99" s="34">
        <f t="shared" si="7"/>
        <v>5623798.4000000004</v>
      </c>
    </row>
    <row r="100" spans="1:5" s="61" customFormat="1" x14ac:dyDescent="0.25">
      <c r="A100" s="54" t="s">
        <v>261</v>
      </c>
      <c r="B100" s="35" t="s">
        <v>260</v>
      </c>
      <c r="C100" s="32" t="s">
        <v>10</v>
      </c>
      <c r="D100" s="52">
        <v>8972586</v>
      </c>
      <c r="E100" s="34">
        <v>5623798.4000000004</v>
      </c>
    </row>
    <row r="101" spans="1:5" s="61" customFormat="1" ht="31.5" x14ac:dyDescent="0.25">
      <c r="A101" s="30" t="s">
        <v>140</v>
      </c>
      <c r="B101" s="64" t="s">
        <v>141</v>
      </c>
      <c r="C101" s="31"/>
      <c r="D101" s="29">
        <f>D102</f>
        <v>16313759.310000001</v>
      </c>
      <c r="E101" s="29">
        <f t="shared" ref="D101:E103" si="8">E102</f>
        <v>3649533.04</v>
      </c>
    </row>
    <row r="102" spans="1:5" s="61" customFormat="1" ht="16.5" customHeight="1" x14ac:dyDescent="0.25">
      <c r="A102" s="33" t="s">
        <v>142</v>
      </c>
      <c r="B102" s="35" t="s">
        <v>143</v>
      </c>
      <c r="C102" s="32"/>
      <c r="D102" s="34">
        <f t="shared" si="8"/>
        <v>16313759.310000001</v>
      </c>
      <c r="E102" s="34">
        <f t="shared" si="8"/>
        <v>3649533.04</v>
      </c>
    </row>
    <row r="103" spans="1:5" s="61" customFormat="1" ht="47.25" x14ac:dyDescent="0.25">
      <c r="A103" s="36" t="s">
        <v>144</v>
      </c>
      <c r="B103" s="32" t="s">
        <v>145</v>
      </c>
      <c r="C103" s="32"/>
      <c r="D103" s="34">
        <f>D104</f>
        <v>16313759.310000001</v>
      </c>
      <c r="E103" s="34">
        <f t="shared" si="8"/>
        <v>3649533.04</v>
      </c>
    </row>
    <row r="104" spans="1:5" s="61" customFormat="1" ht="16.5" customHeight="1" x14ac:dyDescent="0.25">
      <c r="A104" s="36" t="s">
        <v>146</v>
      </c>
      <c r="B104" s="32" t="s">
        <v>147</v>
      </c>
      <c r="C104" s="32"/>
      <c r="D104" s="34">
        <f>D105+D108+D114+D111</f>
        <v>16313759.310000001</v>
      </c>
      <c r="E104" s="34">
        <f>E105+E108+E114+E111</f>
        <v>3649533.04</v>
      </c>
    </row>
    <row r="105" spans="1:5" s="61" customFormat="1" x14ac:dyDescent="0.25">
      <c r="A105" s="36" t="s">
        <v>148</v>
      </c>
      <c r="B105" s="32" t="s">
        <v>149</v>
      </c>
      <c r="C105" s="32"/>
      <c r="D105" s="34">
        <f>D106</f>
        <v>444556.61</v>
      </c>
      <c r="E105" s="34">
        <f>E106</f>
        <v>366758.96</v>
      </c>
    </row>
    <row r="106" spans="1:5" s="61" customFormat="1" ht="16.5" customHeight="1" x14ac:dyDescent="0.25">
      <c r="A106" s="41" t="s">
        <v>70</v>
      </c>
      <c r="B106" s="32" t="s">
        <v>149</v>
      </c>
      <c r="C106" s="32" t="s">
        <v>71</v>
      </c>
      <c r="D106" s="34">
        <f>D107</f>
        <v>444556.61</v>
      </c>
      <c r="E106" s="34">
        <f>E107</f>
        <v>366758.96</v>
      </c>
    </row>
    <row r="107" spans="1:5" s="61" customFormat="1" ht="31.5" x14ac:dyDescent="0.25">
      <c r="A107" s="41" t="s">
        <v>72</v>
      </c>
      <c r="B107" s="32" t="s">
        <v>149</v>
      </c>
      <c r="C107" s="32" t="s">
        <v>73</v>
      </c>
      <c r="D107" s="34">
        <v>444556.61</v>
      </c>
      <c r="E107" s="34">
        <v>366758.96</v>
      </c>
    </row>
    <row r="108" spans="1:5" s="61" customFormat="1" ht="16.5" customHeight="1" x14ac:dyDescent="0.25">
      <c r="A108" s="40" t="s">
        <v>152</v>
      </c>
      <c r="B108" s="32" t="s">
        <v>153</v>
      </c>
      <c r="C108" s="35"/>
      <c r="D108" s="34">
        <f>D109</f>
        <v>5693435.4000000004</v>
      </c>
      <c r="E108" s="34">
        <f>E109</f>
        <v>2910052.11</v>
      </c>
    </row>
    <row r="109" spans="1:5" s="61" customFormat="1" ht="16.5" customHeight="1" x14ac:dyDescent="0.25">
      <c r="A109" s="38" t="s">
        <v>70</v>
      </c>
      <c r="B109" s="32" t="s">
        <v>153</v>
      </c>
      <c r="C109" s="35" t="s">
        <v>71</v>
      </c>
      <c r="D109" s="34">
        <f>D110</f>
        <v>5693435.4000000004</v>
      </c>
      <c r="E109" s="34">
        <f>E110</f>
        <v>2910052.11</v>
      </c>
    </row>
    <row r="110" spans="1:5" s="61" customFormat="1" ht="31.5" x14ac:dyDescent="0.25">
      <c r="A110" s="38" t="s">
        <v>72</v>
      </c>
      <c r="B110" s="32" t="s">
        <v>153</v>
      </c>
      <c r="C110" s="35" t="s">
        <v>73</v>
      </c>
      <c r="D110" s="34">
        <v>5693435.4000000004</v>
      </c>
      <c r="E110" s="34">
        <v>2910052.11</v>
      </c>
    </row>
    <row r="111" spans="1:5" s="61" customFormat="1" ht="47.25" x14ac:dyDescent="0.25">
      <c r="A111" s="9" t="s">
        <v>492</v>
      </c>
      <c r="B111" s="4" t="s">
        <v>491</v>
      </c>
      <c r="C111" s="4"/>
      <c r="D111" s="7">
        <f>D112</f>
        <v>9298006.4100000001</v>
      </c>
      <c r="E111" s="7">
        <f>E112</f>
        <v>0</v>
      </c>
    </row>
    <row r="112" spans="1:5" s="61" customFormat="1" x14ac:dyDescent="0.25">
      <c r="A112" s="9" t="s">
        <v>70</v>
      </c>
      <c r="B112" s="4" t="s">
        <v>491</v>
      </c>
      <c r="C112" s="4" t="s">
        <v>71</v>
      </c>
      <c r="D112" s="7">
        <f>D113</f>
        <v>9298006.4100000001</v>
      </c>
      <c r="E112" s="7">
        <f>E113</f>
        <v>0</v>
      </c>
    </row>
    <row r="113" spans="1:5" s="61" customFormat="1" ht="31.5" x14ac:dyDescent="0.25">
      <c r="A113" s="9" t="s">
        <v>72</v>
      </c>
      <c r="B113" s="4" t="s">
        <v>491</v>
      </c>
      <c r="C113" s="4" t="s">
        <v>73</v>
      </c>
      <c r="D113" s="7">
        <v>9298006.4100000001</v>
      </c>
      <c r="E113" s="7"/>
    </row>
    <row r="114" spans="1:5" s="61" customFormat="1" ht="31.5" x14ac:dyDescent="0.25">
      <c r="A114" s="36" t="s">
        <v>154</v>
      </c>
      <c r="B114" s="35" t="s">
        <v>155</v>
      </c>
      <c r="C114" s="32"/>
      <c r="D114" s="34">
        <f t="shared" ref="D114:E117" si="9">D115</f>
        <v>877760.89</v>
      </c>
      <c r="E114" s="34">
        <f t="shared" si="9"/>
        <v>372721.97</v>
      </c>
    </row>
    <row r="115" spans="1:5" s="61" customFormat="1" ht="16.5" customHeight="1" x14ac:dyDescent="0.25">
      <c r="A115" s="36" t="s">
        <v>156</v>
      </c>
      <c r="B115" s="35" t="s">
        <v>157</v>
      </c>
      <c r="C115" s="32"/>
      <c r="D115" s="34">
        <f t="shared" si="9"/>
        <v>877760.89</v>
      </c>
      <c r="E115" s="34">
        <f t="shared" si="9"/>
        <v>372721.97</v>
      </c>
    </row>
    <row r="116" spans="1:5" s="61" customFormat="1" ht="31.5" x14ac:dyDescent="0.25">
      <c r="A116" s="36" t="s">
        <v>26</v>
      </c>
      <c r="B116" s="35" t="s">
        <v>158</v>
      </c>
      <c r="C116" s="32"/>
      <c r="D116" s="34">
        <f t="shared" si="9"/>
        <v>877760.89</v>
      </c>
      <c r="E116" s="34">
        <f t="shared" si="9"/>
        <v>372721.97</v>
      </c>
    </row>
    <row r="117" spans="1:5" s="61" customFormat="1" ht="16.5" customHeight="1" x14ac:dyDescent="0.25">
      <c r="A117" s="38" t="s">
        <v>70</v>
      </c>
      <c r="B117" s="35" t="s">
        <v>158</v>
      </c>
      <c r="C117" s="32" t="s">
        <v>71</v>
      </c>
      <c r="D117" s="34">
        <f t="shared" si="9"/>
        <v>877760.89</v>
      </c>
      <c r="E117" s="34">
        <f t="shared" si="9"/>
        <v>372721.97</v>
      </c>
    </row>
    <row r="118" spans="1:5" s="61" customFormat="1" ht="31.5" x14ac:dyDescent="0.25">
      <c r="A118" s="38" t="s">
        <v>72</v>
      </c>
      <c r="B118" s="35" t="s">
        <v>158</v>
      </c>
      <c r="C118" s="32" t="s">
        <v>73</v>
      </c>
      <c r="D118" s="34">
        <v>877760.89</v>
      </c>
      <c r="E118" s="34">
        <v>372721.97</v>
      </c>
    </row>
    <row r="119" spans="1:5" s="61" customFormat="1" ht="31.5" x14ac:dyDescent="0.25">
      <c r="A119" s="30" t="s">
        <v>303</v>
      </c>
      <c r="B119" s="31" t="s">
        <v>179</v>
      </c>
      <c r="C119" s="31"/>
      <c r="D119" s="29">
        <f>D120</f>
        <v>3545858.74</v>
      </c>
      <c r="E119" s="29">
        <f>E120</f>
        <v>3498283.85</v>
      </c>
    </row>
    <row r="120" spans="1:5" s="61" customFormat="1" x14ac:dyDescent="0.25">
      <c r="A120" s="36" t="s">
        <v>180</v>
      </c>
      <c r="B120" s="32" t="s">
        <v>181</v>
      </c>
      <c r="C120" s="32"/>
      <c r="D120" s="34">
        <f>D121+D124</f>
        <v>3545858.74</v>
      </c>
      <c r="E120" s="34">
        <f>E121+E124</f>
        <v>3498283.85</v>
      </c>
    </row>
    <row r="121" spans="1:5" s="61" customFormat="1" ht="31.5" x14ac:dyDescent="0.25">
      <c r="A121" s="36" t="s">
        <v>32</v>
      </c>
      <c r="B121" s="32" t="s">
        <v>182</v>
      </c>
      <c r="C121" s="32"/>
      <c r="D121" s="34">
        <f>D122</f>
        <v>47574.89</v>
      </c>
      <c r="E121" s="34">
        <f>E122</f>
        <v>0</v>
      </c>
    </row>
    <row r="122" spans="1:5" s="61" customFormat="1" ht="16.5" customHeight="1" x14ac:dyDescent="0.25">
      <c r="A122" s="38" t="s">
        <v>70</v>
      </c>
      <c r="B122" s="32" t="s">
        <v>182</v>
      </c>
      <c r="C122" s="32" t="s">
        <v>71</v>
      </c>
      <c r="D122" s="34">
        <f>D123</f>
        <v>47574.89</v>
      </c>
      <c r="E122" s="34">
        <f>E123</f>
        <v>0</v>
      </c>
    </row>
    <row r="123" spans="1:5" s="61" customFormat="1" ht="31.5" x14ac:dyDescent="0.25">
      <c r="A123" s="9" t="s">
        <v>72</v>
      </c>
      <c r="B123" s="32" t="s">
        <v>182</v>
      </c>
      <c r="C123" s="32" t="s">
        <v>73</v>
      </c>
      <c r="D123" s="34">
        <v>47574.89</v>
      </c>
      <c r="E123" s="34"/>
    </row>
    <row r="124" spans="1:5" s="61" customFormat="1" ht="63" x14ac:dyDescent="0.25">
      <c r="A124" s="9" t="s">
        <v>276</v>
      </c>
      <c r="B124" s="4" t="s">
        <v>275</v>
      </c>
      <c r="C124" s="4"/>
      <c r="D124" s="7">
        <f>D125</f>
        <v>3498283.85</v>
      </c>
      <c r="E124" s="7">
        <f>E125</f>
        <v>3498283.85</v>
      </c>
    </row>
    <row r="125" spans="1:5" s="61" customFormat="1" x14ac:dyDescent="0.25">
      <c r="A125" s="9" t="s">
        <v>70</v>
      </c>
      <c r="B125" s="4" t="s">
        <v>275</v>
      </c>
      <c r="C125" s="4" t="s">
        <v>71</v>
      </c>
      <c r="D125" s="7">
        <f>D126</f>
        <v>3498283.85</v>
      </c>
      <c r="E125" s="7">
        <f>E126</f>
        <v>3498283.85</v>
      </c>
    </row>
    <row r="126" spans="1:5" s="61" customFormat="1" ht="31.5" x14ac:dyDescent="0.25">
      <c r="A126" s="9" t="s">
        <v>72</v>
      </c>
      <c r="B126" s="4" t="s">
        <v>275</v>
      </c>
      <c r="C126" s="4" t="s">
        <v>73</v>
      </c>
      <c r="D126" s="7">
        <v>3498283.85</v>
      </c>
      <c r="E126" s="7">
        <v>3498283.85</v>
      </c>
    </row>
    <row r="127" spans="1:5" s="61" customFormat="1" ht="36.75" customHeight="1" x14ac:dyDescent="0.25">
      <c r="A127" s="30" t="s">
        <v>304</v>
      </c>
      <c r="B127" s="31" t="s">
        <v>305</v>
      </c>
      <c r="C127" s="31"/>
      <c r="D127" s="29">
        <f t="shared" ref="D127:E129" si="10">D128</f>
        <v>3797218.57</v>
      </c>
      <c r="E127" s="29">
        <f t="shared" si="10"/>
        <v>3797218.57</v>
      </c>
    </row>
    <row r="128" spans="1:5" s="61" customFormat="1" x14ac:dyDescent="0.25">
      <c r="A128" s="33" t="s">
        <v>34</v>
      </c>
      <c r="B128" s="35" t="s">
        <v>457</v>
      </c>
      <c r="C128" s="35"/>
      <c r="D128" s="42">
        <f t="shared" si="10"/>
        <v>3797218.57</v>
      </c>
      <c r="E128" s="34">
        <f t="shared" si="10"/>
        <v>3797218.57</v>
      </c>
    </row>
    <row r="129" spans="1:5" s="61" customFormat="1" ht="16.5" customHeight="1" x14ac:dyDescent="0.25">
      <c r="A129" s="38" t="s">
        <v>70</v>
      </c>
      <c r="B129" s="35" t="s">
        <v>457</v>
      </c>
      <c r="C129" s="35" t="s">
        <v>71</v>
      </c>
      <c r="D129" s="42">
        <f t="shared" si="10"/>
        <v>3797218.57</v>
      </c>
      <c r="E129" s="34">
        <f t="shared" si="10"/>
        <v>3797218.57</v>
      </c>
    </row>
    <row r="130" spans="1:5" s="61" customFormat="1" ht="31.5" x14ac:dyDescent="0.25">
      <c r="A130" s="38" t="s">
        <v>72</v>
      </c>
      <c r="B130" s="35" t="s">
        <v>457</v>
      </c>
      <c r="C130" s="35" t="s">
        <v>73</v>
      </c>
      <c r="D130" s="42">
        <v>3797218.57</v>
      </c>
      <c r="E130" s="42">
        <v>3797218.57</v>
      </c>
    </row>
    <row r="131" spans="1:5" s="61" customFormat="1" ht="33.75" customHeight="1" x14ac:dyDescent="0.25">
      <c r="A131" s="63" t="s">
        <v>160</v>
      </c>
      <c r="B131" s="64" t="s">
        <v>161</v>
      </c>
      <c r="C131" s="64"/>
      <c r="D131" s="29">
        <f t="shared" ref="D131:E135" si="11">D132</f>
        <v>265000</v>
      </c>
      <c r="E131" s="29">
        <f t="shared" si="11"/>
        <v>0</v>
      </c>
    </row>
    <row r="132" spans="1:5" s="61" customFormat="1" ht="16.5" customHeight="1" x14ac:dyDescent="0.25">
      <c r="A132" s="33" t="s">
        <v>162</v>
      </c>
      <c r="B132" s="35" t="s">
        <v>163</v>
      </c>
      <c r="C132" s="35"/>
      <c r="D132" s="34">
        <f t="shared" si="11"/>
        <v>265000</v>
      </c>
      <c r="E132" s="34">
        <f t="shared" si="11"/>
        <v>0</v>
      </c>
    </row>
    <row r="133" spans="1:5" s="61" customFormat="1" ht="31.5" x14ac:dyDescent="0.25">
      <c r="A133" s="33" t="s">
        <v>164</v>
      </c>
      <c r="B133" s="35" t="s">
        <v>165</v>
      </c>
      <c r="C133" s="35"/>
      <c r="D133" s="34">
        <f t="shared" si="11"/>
        <v>265000</v>
      </c>
      <c r="E133" s="34">
        <f t="shared" si="11"/>
        <v>0</v>
      </c>
    </row>
    <row r="134" spans="1:5" s="61" customFormat="1" x14ac:dyDescent="0.25">
      <c r="A134" s="40" t="s">
        <v>28</v>
      </c>
      <c r="B134" s="35" t="s">
        <v>166</v>
      </c>
      <c r="C134" s="35"/>
      <c r="D134" s="34">
        <f t="shared" si="11"/>
        <v>265000</v>
      </c>
      <c r="E134" s="34">
        <f t="shared" si="11"/>
        <v>0</v>
      </c>
    </row>
    <row r="135" spans="1:5" s="61" customFormat="1" ht="16.5" customHeight="1" x14ac:dyDescent="0.25">
      <c r="A135" s="38" t="s">
        <v>70</v>
      </c>
      <c r="B135" s="35" t="s">
        <v>166</v>
      </c>
      <c r="C135" s="35" t="s">
        <v>71</v>
      </c>
      <c r="D135" s="34">
        <f t="shared" si="11"/>
        <v>265000</v>
      </c>
      <c r="E135" s="34">
        <f t="shared" si="11"/>
        <v>0</v>
      </c>
    </row>
    <row r="136" spans="1:5" s="61" customFormat="1" ht="31.5" x14ac:dyDescent="0.25">
      <c r="A136" s="38" t="s">
        <v>72</v>
      </c>
      <c r="B136" s="35" t="s">
        <v>166</v>
      </c>
      <c r="C136" s="35" t="s">
        <v>73</v>
      </c>
      <c r="D136" s="34">
        <v>265000</v>
      </c>
      <c r="E136" s="34"/>
    </row>
    <row r="137" spans="1:5" s="61" customFormat="1" ht="31.5" x14ac:dyDescent="0.25">
      <c r="A137" s="63" t="s">
        <v>306</v>
      </c>
      <c r="B137" s="6" t="s">
        <v>197</v>
      </c>
      <c r="C137" s="6"/>
      <c r="D137" s="67">
        <f t="shared" ref="D137:E140" si="12">D138</f>
        <v>100000</v>
      </c>
      <c r="E137" s="29">
        <f t="shared" si="12"/>
        <v>12000</v>
      </c>
    </row>
    <row r="138" spans="1:5" s="61" customFormat="1" ht="31.5" x14ac:dyDescent="0.25">
      <c r="A138" s="9" t="s">
        <v>198</v>
      </c>
      <c r="B138" s="4" t="s">
        <v>199</v>
      </c>
      <c r="C138" s="4"/>
      <c r="D138" s="15">
        <f t="shared" si="12"/>
        <v>100000</v>
      </c>
      <c r="E138" s="34">
        <f t="shared" si="12"/>
        <v>12000</v>
      </c>
    </row>
    <row r="139" spans="1:5" s="61" customFormat="1" x14ac:dyDescent="0.25">
      <c r="A139" s="9" t="s">
        <v>24</v>
      </c>
      <c r="B139" s="4" t="s">
        <v>200</v>
      </c>
      <c r="C139" s="4"/>
      <c r="D139" s="15">
        <f t="shared" si="12"/>
        <v>100000</v>
      </c>
      <c r="E139" s="34">
        <f t="shared" si="12"/>
        <v>12000</v>
      </c>
    </row>
    <row r="140" spans="1:5" s="61" customFormat="1" x14ac:dyDescent="0.25">
      <c r="A140" s="38" t="s">
        <v>70</v>
      </c>
      <c r="B140" s="4" t="s">
        <v>200</v>
      </c>
      <c r="C140" s="35" t="s">
        <v>71</v>
      </c>
      <c r="D140" s="15">
        <f t="shared" si="12"/>
        <v>100000</v>
      </c>
      <c r="E140" s="34">
        <f t="shared" si="12"/>
        <v>12000</v>
      </c>
    </row>
    <row r="141" spans="1:5" s="61" customFormat="1" ht="31.5" x14ac:dyDescent="0.25">
      <c r="A141" s="38" t="s">
        <v>72</v>
      </c>
      <c r="B141" s="4" t="s">
        <v>200</v>
      </c>
      <c r="C141" s="35" t="s">
        <v>73</v>
      </c>
      <c r="D141" s="15">
        <v>100000</v>
      </c>
      <c r="E141" s="34">
        <v>12000</v>
      </c>
    </row>
    <row r="142" spans="1:5" s="61" customFormat="1" ht="28.5" customHeight="1" x14ac:dyDescent="0.25">
      <c r="A142" s="30" t="s">
        <v>307</v>
      </c>
      <c r="B142" s="31" t="s">
        <v>95</v>
      </c>
      <c r="C142" s="31"/>
      <c r="D142" s="29">
        <f>D143</f>
        <v>5304531</v>
      </c>
      <c r="E142" s="29">
        <f>E143</f>
        <v>3709156.5</v>
      </c>
    </row>
    <row r="143" spans="1:5" s="61" customFormat="1" ht="47.25" x14ac:dyDescent="0.25">
      <c r="A143" s="36" t="s">
        <v>96</v>
      </c>
      <c r="B143" s="32" t="s">
        <v>97</v>
      </c>
      <c r="C143" s="32"/>
      <c r="D143" s="34">
        <f>D144</f>
        <v>5304531</v>
      </c>
      <c r="E143" s="34">
        <f>E144</f>
        <v>3709156.5</v>
      </c>
    </row>
    <row r="144" spans="1:5" s="61" customFormat="1" ht="31.5" x14ac:dyDescent="0.25">
      <c r="A144" s="36" t="s">
        <v>17</v>
      </c>
      <c r="B144" s="32" t="s">
        <v>98</v>
      </c>
      <c r="C144" s="32"/>
      <c r="D144" s="34">
        <f>D145+D148</f>
        <v>5304531</v>
      </c>
      <c r="E144" s="34">
        <f>E145+E148</f>
        <v>3709156.5</v>
      </c>
    </row>
    <row r="145" spans="1:5" s="61" customFormat="1" ht="45.75" customHeight="1" x14ac:dyDescent="0.25">
      <c r="A145" s="33" t="s">
        <v>66</v>
      </c>
      <c r="B145" s="32" t="s">
        <v>98</v>
      </c>
      <c r="C145" s="32" t="s">
        <v>67</v>
      </c>
      <c r="D145" s="34">
        <f>D147+D146</f>
        <v>5204531</v>
      </c>
      <c r="E145" s="34">
        <f>E147+E146</f>
        <v>3676031.5</v>
      </c>
    </row>
    <row r="146" spans="1:5" s="61" customFormat="1" x14ac:dyDescent="0.25">
      <c r="A146" s="33" t="s">
        <v>88</v>
      </c>
      <c r="B146" s="32" t="s">
        <v>98</v>
      </c>
      <c r="C146" s="32" t="s">
        <v>99</v>
      </c>
      <c r="D146" s="34">
        <v>70000</v>
      </c>
      <c r="E146" s="34"/>
    </row>
    <row r="147" spans="1:5" s="61" customFormat="1" ht="16.5" customHeight="1" x14ac:dyDescent="0.25">
      <c r="A147" s="33" t="s">
        <v>68</v>
      </c>
      <c r="B147" s="32" t="s">
        <v>98</v>
      </c>
      <c r="C147" s="32" t="s">
        <v>69</v>
      </c>
      <c r="D147" s="34">
        <v>5134531</v>
      </c>
      <c r="E147" s="34">
        <v>3676031.5</v>
      </c>
    </row>
    <row r="148" spans="1:5" s="61" customFormat="1" ht="16.5" customHeight="1" x14ac:dyDescent="0.25">
      <c r="A148" s="33" t="s">
        <v>70</v>
      </c>
      <c r="B148" s="32" t="s">
        <v>98</v>
      </c>
      <c r="C148" s="32" t="s">
        <v>71</v>
      </c>
      <c r="D148" s="34">
        <f>D149</f>
        <v>100000</v>
      </c>
      <c r="E148" s="34">
        <f>E149</f>
        <v>33125</v>
      </c>
    </row>
    <row r="149" spans="1:5" s="61" customFormat="1" ht="31.5" x14ac:dyDescent="0.25">
      <c r="A149" s="33" t="s">
        <v>72</v>
      </c>
      <c r="B149" s="32" t="s">
        <v>98</v>
      </c>
      <c r="C149" s="32" t="s">
        <v>73</v>
      </c>
      <c r="D149" s="34">
        <v>100000</v>
      </c>
      <c r="E149" s="34">
        <v>33125</v>
      </c>
    </row>
    <row r="150" spans="1:5" s="61" customFormat="1" ht="31.5" x14ac:dyDescent="0.25">
      <c r="A150" s="5" t="s">
        <v>308</v>
      </c>
      <c r="B150" s="64" t="s">
        <v>80</v>
      </c>
      <c r="C150" s="64"/>
      <c r="D150" s="29">
        <f>D151+D157+D163+D160</f>
        <v>4150848</v>
      </c>
      <c r="E150" s="29">
        <f>E151+E157+E163+E160</f>
        <v>574174</v>
      </c>
    </row>
    <row r="151" spans="1:5" s="61" customFormat="1" ht="31.5" x14ac:dyDescent="0.25">
      <c r="A151" s="33" t="s">
        <v>309</v>
      </c>
      <c r="B151" s="35" t="s">
        <v>82</v>
      </c>
      <c r="C151" s="35"/>
      <c r="D151" s="34">
        <f t="shared" ref="D151:E153" si="13">D152</f>
        <v>100000</v>
      </c>
      <c r="E151" s="34">
        <f t="shared" si="13"/>
        <v>90000</v>
      </c>
    </row>
    <row r="152" spans="1:5" s="61" customFormat="1" ht="15" customHeight="1" x14ac:dyDescent="0.25">
      <c r="A152" s="33" t="s">
        <v>81</v>
      </c>
      <c r="B152" s="35" t="s">
        <v>82</v>
      </c>
      <c r="C152" s="35"/>
      <c r="D152" s="34">
        <f>D153+D155</f>
        <v>100000</v>
      </c>
      <c r="E152" s="34">
        <f>E153+E155</f>
        <v>90000</v>
      </c>
    </row>
    <row r="153" spans="1:5" s="61" customFormat="1" x14ac:dyDescent="0.25">
      <c r="A153" s="33" t="s">
        <v>83</v>
      </c>
      <c r="B153" s="35" t="s">
        <v>82</v>
      </c>
      <c r="C153" s="35" t="s">
        <v>84</v>
      </c>
      <c r="D153" s="34">
        <f t="shared" si="13"/>
        <v>10000</v>
      </c>
      <c r="E153" s="34">
        <f t="shared" si="13"/>
        <v>0</v>
      </c>
    </row>
    <row r="154" spans="1:5" s="61" customFormat="1" x14ac:dyDescent="0.25">
      <c r="A154" s="33" t="s">
        <v>85</v>
      </c>
      <c r="B154" s="35" t="s">
        <v>82</v>
      </c>
      <c r="C154" s="35" t="s">
        <v>3</v>
      </c>
      <c r="D154" s="34">
        <v>10000</v>
      </c>
      <c r="E154" s="34"/>
    </row>
    <row r="155" spans="1:5" s="61" customFormat="1" x14ac:dyDescent="0.25">
      <c r="A155" s="36" t="s">
        <v>89</v>
      </c>
      <c r="B155" s="35" t="s">
        <v>82</v>
      </c>
      <c r="C155" s="35" t="s">
        <v>90</v>
      </c>
      <c r="D155" s="34">
        <f>D156</f>
        <v>90000</v>
      </c>
      <c r="E155" s="34">
        <f>E156</f>
        <v>90000</v>
      </c>
    </row>
    <row r="156" spans="1:5" s="61" customFormat="1" ht="31.5" x14ac:dyDescent="0.25">
      <c r="A156" s="50" t="s">
        <v>246</v>
      </c>
      <c r="B156" s="35" t="s">
        <v>82</v>
      </c>
      <c r="C156" s="35" t="s">
        <v>247</v>
      </c>
      <c r="D156" s="34">
        <v>90000</v>
      </c>
      <c r="E156" s="34">
        <v>90000</v>
      </c>
    </row>
    <row r="157" spans="1:5" s="61" customFormat="1" ht="31.5" x14ac:dyDescent="0.25">
      <c r="A157" s="3" t="s">
        <v>273</v>
      </c>
      <c r="B157" s="4" t="s">
        <v>274</v>
      </c>
      <c r="C157" s="4"/>
      <c r="D157" s="7">
        <f>D158</f>
        <v>609336</v>
      </c>
      <c r="E157" s="7">
        <f>E158</f>
        <v>406224</v>
      </c>
    </row>
    <row r="158" spans="1:5" s="61" customFormat="1" x14ac:dyDescent="0.25">
      <c r="A158" s="3" t="s">
        <v>88</v>
      </c>
      <c r="B158" s="4" t="s">
        <v>274</v>
      </c>
      <c r="C158" s="4" t="s">
        <v>67</v>
      </c>
      <c r="D158" s="7">
        <f>D159</f>
        <v>609336</v>
      </c>
      <c r="E158" s="7">
        <f>E159</f>
        <v>406224</v>
      </c>
    </row>
    <row r="159" spans="1:5" s="61" customFormat="1" x14ac:dyDescent="0.25">
      <c r="A159" s="3" t="s">
        <v>68</v>
      </c>
      <c r="B159" s="4" t="s">
        <v>274</v>
      </c>
      <c r="C159" s="4" t="s">
        <v>69</v>
      </c>
      <c r="D159" s="7">
        <v>609336</v>
      </c>
      <c r="E159" s="7">
        <v>406224</v>
      </c>
    </row>
    <row r="160" spans="1:5" s="61" customFormat="1" ht="31.5" x14ac:dyDescent="0.25">
      <c r="A160" s="9" t="s">
        <v>37</v>
      </c>
      <c r="B160" s="4" t="s">
        <v>184</v>
      </c>
      <c r="C160" s="4"/>
      <c r="D160" s="7">
        <f>D161</f>
        <v>2362662</v>
      </c>
      <c r="E160" s="34">
        <f>E161</f>
        <v>0</v>
      </c>
    </row>
    <row r="161" spans="1:5" s="61" customFormat="1" x14ac:dyDescent="0.25">
      <c r="A161" s="9" t="s">
        <v>70</v>
      </c>
      <c r="B161" s="4" t="s">
        <v>184</v>
      </c>
      <c r="C161" s="4" t="s">
        <v>71</v>
      </c>
      <c r="D161" s="7">
        <f>D162</f>
        <v>2362662</v>
      </c>
      <c r="E161" s="34">
        <f>E162</f>
        <v>0</v>
      </c>
    </row>
    <row r="162" spans="1:5" s="61" customFormat="1" ht="31.5" x14ac:dyDescent="0.25">
      <c r="A162" s="9" t="s">
        <v>72</v>
      </c>
      <c r="B162" s="4" t="s">
        <v>184</v>
      </c>
      <c r="C162" s="4" t="s">
        <v>73</v>
      </c>
      <c r="D162" s="7">
        <v>2362662</v>
      </c>
      <c r="E162" s="34"/>
    </row>
    <row r="163" spans="1:5" s="61" customFormat="1" ht="31.5" x14ac:dyDescent="0.25">
      <c r="A163" s="3" t="s">
        <v>456</v>
      </c>
      <c r="B163" s="4" t="s">
        <v>453</v>
      </c>
      <c r="C163" s="4"/>
      <c r="D163" s="7">
        <f t="shared" ref="D163:E164" si="14">D164</f>
        <v>1078850</v>
      </c>
      <c r="E163" s="7">
        <f t="shared" si="14"/>
        <v>77950</v>
      </c>
    </row>
    <row r="164" spans="1:5" s="61" customFormat="1" x14ac:dyDescent="0.25">
      <c r="A164" s="3" t="s">
        <v>70</v>
      </c>
      <c r="B164" s="4" t="s">
        <v>453</v>
      </c>
      <c r="C164" s="4" t="s">
        <v>71</v>
      </c>
      <c r="D164" s="7">
        <f t="shared" si="14"/>
        <v>1078850</v>
      </c>
      <c r="E164" s="7">
        <f t="shared" si="14"/>
        <v>77950</v>
      </c>
    </row>
    <row r="165" spans="1:5" s="61" customFormat="1" ht="31.5" x14ac:dyDescent="0.25">
      <c r="A165" s="3" t="s">
        <v>72</v>
      </c>
      <c r="B165" s="4" t="s">
        <v>453</v>
      </c>
      <c r="C165" s="4" t="s">
        <v>73</v>
      </c>
      <c r="D165" s="7">
        <v>1078850</v>
      </c>
      <c r="E165" s="7">
        <v>77950</v>
      </c>
    </row>
    <row r="166" spans="1:5" s="68" customFormat="1" x14ac:dyDescent="0.25">
      <c r="A166" s="30" t="s">
        <v>49</v>
      </c>
      <c r="B166" s="31" t="s">
        <v>310</v>
      </c>
      <c r="C166" s="64"/>
      <c r="D166" s="29">
        <f t="shared" ref="D166:E168" si="15">D167</f>
        <v>83712</v>
      </c>
      <c r="E166" s="29">
        <f t="shared" si="15"/>
        <v>83712</v>
      </c>
    </row>
    <row r="167" spans="1:5" s="61" customFormat="1" ht="47.25" x14ac:dyDescent="0.25">
      <c r="A167" s="36" t="s">
        <v>265</v>
      </c>
      <c r="B167" s="32" t="s">
        <v>266</v>
      </c>
      <c r="C167" s="31"/>
      <c r="D167" s="55">
        <f t="shared" si="15"/>
        <v>83712</v>
      </c>
      <c r="E167" s="34">
        <f t="shared" si="15"/>
        <v>83712</v>
      </c>
    </row>
    <row r="168" spans="1:5" s="61" customFormat="1" x14ac:dyDescent="0.25">
      <c r="A168" s="36" t="s">
        <v>239</v>
      </c>
      <c r="B168" s="32" t="s">
        <v>266</v>
      </c>
      <c r="C168" s="32" t="s">
        <v>9</v>
      </c>
      <c r="D168" s="55">
        <f t="shared" si="15"/>
        <v>83712</v>
      </c>
      <c r="E168" s="34">
        <f t="shared" si="15"/>
        <v>83712</v>
      </c>
    </row>
    <row r="169" spans="1:5" s="61" customFormat="1" x14ac:dyDescent="0.25">
      <c r="A169" s="36" t="s">
        <v>240</v>
      </c>
      <c r="B169" s="32" t="s">
        <v>266</v>
      </c>
      <c r="C169" s="32" t="s">
        <v>7</v>
      </c>
      <c r="D169" s="55">
        <v>83712</v>
      </c>
      <c r="E169" s="34">
        <v>83712</v>
      </c>
    </row>
    <row r="170" spans="1:5" s="69" customFormat="1" ht="31.5" x14ac:dyDescent="0.25">
      <c r="A170" s="5" t="s">
        <v>185</v>
      </c>
      <c r="B170" s="6" t="s">
        <v>186</v>
      </c>
      <c r="C170" s="6"/>
      <c r="D170" s="2">
        <f t="shared" ref="D170:E173" si="16">D171</f>
        <v>9185096.1400000006</v>
      </c>
      <c r="E170" s="34">
        <f t="shared" si="16"/>
        <v>5693737.9400000004</v>
      </c>
    </row>
    <row r="171" spans="1:5" s="69" customFormat="1" ht="16.5" customHeight="1" x14ac:dyDescent="0.25">
      <c r="A171" s="3" t="s">
        <v>300</v>
      </c>
      <c r="B171" s="4" t="s">
        <v>187</v>
      </c>
      <c r="C171" s="6"/>
      <c r="D171" s="7">
        <f t="shared" si="16"/>
        <v>9185096.1400000006</v>
      </c>
      <c r="E171" s="34">
        <f t="shared" si="16"/>
        <v>5693737.9400000004</v>
      </c>
    </row>
    <row r="172" spans="1:5" s="69" customFormat="1" x14ac:dyDescent="0.25">
      <c r="A172" s="11" t="s">
        <v>188</v>
      </c>
      <c r="B172" s="4" t="s">
        <v>189</v>
      </c>
      <c r="C172" s="6"/>
      <c r="D172" s="7">
        <f t="shared" si="16"/>
        <v>9185096.1400000006</v>
      </c>
      <c r="E172" s="7">
        <f t="shared" si="16"/>
        <v>5693737.9400000004</v>
      </c>
    </row>
    <row r="173" spans="1:5" s="69" customFormat="1" ht="16.5" customHeight="1" x14ac:dyDescent="0.25">
      <c r="A173" s="9" t="s">
        <v>70</v>
      </c>
      <c r="B173" s="4" t="s">
        <v>189</v>
      </c>
      <c r="C173" s="4" t="s">
        <v>71</v>
      </c>
      <c r="D173" s="7">
        <f t="shared" si="16"/>
        <v>9185096.1400000006</v>
      </c>
      <c r="E173" s="34">
        <f t="shared" si="16"/>
        <v>5693737.9400000004</v>
      </c>
    </row>
    <row r="174" spans="1:5" s="69" customFormat="1" ht="31.5" x14ac:dyDescent="0.25">
      <c r="A174" s="9" t="s">
        <v>72</v>
      </c>
      <c r="B174" s="4" t="s">
        <v>189</v>
      </c>
      <c r="C174" s="4" t="s">
        <v>73</v>
      </c>
      <c r="D174" s="7">
        <v>9185096.1400000006</v>
      </c>
      <c r="E174" s="34">
        <v>5693737.9400000004</v>
      </c>
    </row>
    <row r="175" spans="1:5" s="61" customFormat="1" x14ac:dyDescent="0.25">
      <c r="A175" s="70" t="s">
        <v>268</v>
      </c>
      <c r="B175" s="64" t="s">
        <v>270</v>
      </c>
      <c r="C175" s="32"/>
      <c r="D175" s="51">
        <f t="shared" ref="D175:E177" si="17">D176</f>
        <v>100000</v>
      </c>
      <c r="E175" s="29">
        <f t="shared" si="17"/>
        <v>57666</v>
      </c>
    </row>
    <row r="176" spans="1:5" s="61" customFormat="1" x14ac:dyDescent="0.25">
      <c r="A176" s="56" t="s">
        <v>271</v>
      </c>
      <c r="B176" s="35" t="s">
        <v>272</v>
      </c>
      <c r="C176" s="35"/>
      <c r="D176" s="52">
        <f t="shared" si="17"/>
        <v>100000</v>
      </c>
      <c r="E176" s="34">
        <f t="shared" si="17"/>
        <v>57666</v>
      </c>
    </row>
    <row r="177" spans="1:5" s="61" customFormat="1" ht="16.5" customHeight="1" x14ac:dyDescent="0.25">
      <c r="A177" s="33" t="s">
        <v>70</v>
      </c>
      <c r="B177" s="35" t="s">
        <v>272</v>
      </c>
      <c r="C177" s="35" t="s">
        <v>71</v>
      </c>
      <c r="D177" s="52">
        <f t="shared" si="17"/>
        <v>100000</v>
      </c>
      <c r="E177" s="34">
        <f t="shared" si="17"/>
        <v>57666</v>
      </c>
    </row>
    <row r="178" spans="1:5" s="61" customFormat="1" ht="31.5" x14ac:dyDescent="0.25">
      <c r="A178" s="33" t="s">
        <v>72</v>
      </c>
      <c r="B178" s="35" t="s">
        <v>272</v>
      </c>
      <c r="C178" s="35" t="s">
        <v>73</v>
      </c>
      <c r="D178" s="52">
        <v>100000</v>
      </c>
      <c r="E178" s="34">
        <v>57666</v>
      </c>
    </row>
    <row r="179" spans="1:5" s="122" customFormat="1" ht="16.5" customHeight="1" x14ac:dyDescent="0.25">
      <c r="A179" s="62" t="s">
        <v>104</v>
      </c>
      <c r="B179" s="71" t="s">
        <v>105</v>
      </c>
      <c r="C179" s="31"/>
      <c r="D179" s="29">
        <f>D180</f>
        <v>560602</v>
      </c>
      <c r="E179" s="29">
        <f>E180</f>
        <v>413044.95</v>
      </c>
    </row>
    <row r="180" spans="1:5" s="122" customFormat="1" x14ac:dyDescent="0.25">
      <c r="A180" s="38" t="s">
        <v>106</v>
      </c>
      <c r="B180" s="39" t="s">
        <v>107</v>
      </c>
      <c r="C180" s="32"/>
      <c r="D180" s="34">
        <f>D181</f>
        <v>560602</v>
      </c>
      <c r="E180" s="34">
        <f>E181</f>
        <v>413044.95</v>
      </c>
    </row>
    <row r="181" spans="1:5" s="122" customFormat="1" ht="31.5" x14ac:dyDescent="0.25">
      <c r="A181" s="40" t="s">
        <v>297</v>
      </c>
      <c r="B181" s="39" t="s">
        <v>108</v>
      </c>
      <c r="C181" s="32"/>
      <c r="D181" s="34">
        <f>D182+D184</f>
        <v>560602</v>
      </c>
      <c r="E181" s="34">
        <f>E182+E184</f>
        <v>413044.95</v>
      </c>
    </row>
    <row r="182" spans="1:5" s="122" customFormat="1" ht="47.25" x14ac:dyDescent="0.25">
      <c r="A182" s="36" t="s">
        <v>109</v>
      </c>
      <c r="B182" s="39" t="s">
        <v>108</v>
      </c>
      <c r="C182" s="32" t="s">
        <v>67</v>
      </c>
      <c r="D182" s="34">
        <f>D183</f>
        <v>468843</v>
      </c>
      <c r="E182" s="34">
        <f>E183</f>
        <v>406408.68</v>
      </c>
    </row>
    <row r="183" spans="1:5" s="122" customFormat="1" x14ac:dyDescent="0.25">
      <c r="A183" s="36" t="s">
        <v>298</v>
      </c>
      <c r="B183" s="39" t="s">
        <v>108</v>
      </c>
      <c r="C183" s="32" t="s">
        <v>69</v>
      </c>
      <c r="D183" s="34">
        <v>468843</v>
      </c>
      <c r="E183" s="34">
        <v>406408.68</v>
      </c>
    </row>
    <row r="184" spans="1:5" s="122" customFormat="1" x14ac:dyDescent="0.25">
      <c r="A184" s="36" t="s">
        <v>110</v>
      </c>
      <c r="B184" s="39" t="s">
        <v>108</v>
      </c>
      <c r="C184" s="32" t="s">
        <v>71</v>
      </c>
      <c r="D184" s="34">
        <f>D185</f>
        <v>91759</v>
      </c>
      <c r="E184" s="34">
        <f>E185</f>
        <v>6636.27</v>
      </c>
    </row>
    <row r="185" spans="1:5" s="122" customFormat="1" x14ac:dyDescent="0.25">
      <c r="A185" s="36" t="s">
        <v>111</v>
      </c>
      <c r="B185" s="39" t="s">
        <v>108</v>
      </c>
      <c r="C185" s="32" t="s">
        <v>73</v>
      </c>
      <c r="D185" s="34">
        <v>91759</v>
      </c>
      <c r="E185" s="34">
        <v>6636.27</v>
      </c>
    </row>
  </sheetData>
  <mergeCells count="2">
    <mergeCell ref="C1:E1"/>
    <mergeCell ref="A2:E2"/>
  </mergeCells>
  <pageMargins left="0.59055118110236227" right="0.39370078740157483" top="0.39370078740157483" bottom="0.39370078740157483" header="0" footer="0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D19" sqref="D19"/>
    </sheetView>
  </sheetViews>
  <sheetFormatPr defaultRowHeight="15.75" x14ac:dyDescent="0.25"/>
  <cols>
    <col min="1" max="1" width="5.7109375" style="94" customWidth="1"/>
    <col min="2" max="2" width="64.7109375" style="94" customWidth="1"/>
    <col min="3" max="5" width="15.7109375" style="94" customWidth="1"/>
    <col min="6" max="256" width="9.140625" style="94"/>
    <col min="257" max="257" width="5.7109375" style="94" customWidth="1"/>
    <col min="258" max="258" width="72.28515625" style="94" customWidth="1"/>
    <col min="259" max="259" width="31.85546875" style="94" customWidth="1"/>
    <col min="260" max="512" width="9.140625" style="94"/>
    <col min="513" max="513" width="5.7109375" style="94" customWidth="1"/>
    <col min="514" max="514" width="72.28515625" style="94" customWidth="1"/>
    <col min="515" max="515" width="31.85546875" style="94" customWidth="1"/>
    <col min="516" max="768" width="9.140625" style="94"/>
    <col min="769" max="769" width="5.7109375" style="94" customWidth="1"/>
    <col min="770" max="770" width="72.28515625" style="94" customWidth="1"/>
    <col min="771" max="771" width="31.85546875" style="94" customWidth="1"/>
    <col min="772" max="1024" width="9.140625" style="94"/>
    <col min="1025" max="1025" width="5.7109375" style="94" customWidth="1"/>
    <col min="1026" max="1026" width="72.28515625" style="94" customWidth="1"/>
    <col min="1027" max="1027" width="31.85546875" style="94" customWidth="1"/>
    <col min="1028" max="1280" width="9.140625" style="94"/>
    <col min="1281" max="1281" width="5.7109375" style="94" customWidth="1"/>
    <col min="1282" max="1282" width="72.28515625" style="94" customWidth="1"/>
    <col min="1283" max="1283" width="31.85546875" style="94" customWidth="1"/>
    <col min="1284" max="1536" width="9.140625" style="94"/>
    <col min="1537" max="1537" width="5.7109375" style="94" customWidth="1"/>
    <col min="1538" max="1538" width="72.28515625" style="94" customWidth="1"/>
    <col min="1539" max="1539" width="31.85546875" style="94" customWidth="1"/>
    <col min="1540" max="1792" width="9.140625" style="94"/>
    <col min="1793" max="1793" width="5.7109375" style="94" customWidth="1"/>
    <col min="1794" max="1794" width="72.28515625" style="94" customWidth="1"/>
    <col min="1795" max="1795" width="31.85546875" style="94" customWidth="1"/>
    <col min="1796" max="2048" width="9.140625" style="94"/>
    <col min="2049" max="2049" width="5.7109375" style="94" customWidth="1"/>
    <col min="2050" max="2050" width="72.28515625" style="94" customWidth="1"/>
    <col min="2051" max="2051" width="31.85546875" style="94" customWidth="1"/>
    <col min="2052" max="2304" width="9.140625" style="94"/>
    <col min="2305" max="2305" width="5.7109375" style="94" customWidth="1"/>
    <col min="2306" max="2306" width="72.28515625" style="94" customWidth="1"/>
    <col min="2307" max="2307" width="31.85546875" style="94" customWidth="1"/>
    <col min="2308" max="2560" width="9.140625" style="94"/>
    <col min="2561" max="2561" width="5.7109375" style="94" customWidth="1"/>
    <col min="2562" max="2562" width="72.28515625" style="94" customWidth="1"/>
    <col min="2563" max="2563" width="31.85546875" style="94" customWidth="1"/>
    <col min="2564" max="2816" width="9.140625" style="94"/>
    <col min="2817" max="2817" width="5.7109375" style="94" customWidth="1"/>
    <col min="2818" max="2818" width="72.28515625" style="94" customWidth="1"/>
    <col min="2819" max="2819" width="31.85546875" style="94" customWidth="1"/>
    <col min="2820" max="3072" width="9.140625" style="94"/>
    <col min="3073" max="3073" width="5.7109375" style="94" customWidth="1"/>
    <col min="3074" max="3074" width="72.28515625" style="94" customWidth="1"/>
    <col min="3075" max="3075" width="31.85546875" style="94" customWidth="1"/>
    <col min="3076" max="3328" width="9.140625" style="94"/>
    <col min="3329" max="3329" width="5.7109375" style="94" customWidth="1"/>
    <col min="3330" max="3330" width="72.28515625" style="94" customWidth="1"/>
    <col min="3331" max="3331" width="31.85546875" style="94" customWidth="1"/>
    <col min="3332" max="3584" width="9.140625" style="94"/>
    <col min="3585" max="3585" width="5.7109375" style="94" customWidth="1"/>
    <col min="3586" max="3586" width="72.28515625" style="94" customWidth="1"/>
    <col min="3587" max="3587" width="31.85546875" style="94" customWidth="1"/>
    <col min="3588" max="3840" width="9.140625" style="94"/>
    <col min="3841" max="3841" width="5.7109375" style="94" customWidth="1"/>
    <col min="3842" max="3842" width="72.28515625" style="94" customWidth="1"/>
    <col min="3843" max="3843" width="31.85546875" style="94" customWidth="1"/>
    <col min="3844" max="4096" width="9.140625" style="94"/>
    <col min="4097" max="4097" width="5.7109375" style="94" customWidth="1"/>
    <col min="4098" max="4098" width="72.28515625" style="94" customWidth="1"/>
    <col min="4099" max="4099" width="31.85546875" style="94" customWidth="1"/>
    <col min="4100" max="4352" width="9.140625" style="94"/>
    <col min="4353" max="4353" width="5.7109375" style="94" customWidth="1"/>
    <col min="4354" max="4354" width="72.28515625" style="94" customWidth="1"/>
    <col min="4355" max="4355" width="31.85546875" style="94" customWidth="1"/>
    <col min="4356" max="4608" width="9.140625" style="94"/>
    <col min="4609" max="4609" width="5.7109375" style="94" customWidth="1"/>
    <col min="4610" max="4610" width="72.28515625" style="94" customWidth="1"/>
    <col min="4611" max="4611" width="31.85546875" style="94" customWidth="1"/>
    <col min="4612" max="4864" width="9.140625" style="94"/>
    <col min="4865" max="4865" width="5.7109375" style="94" customWidth="1"/>
    <col min="4866" max="4866" width="72.28515625" style="94" customWidth="1"/>
    <col min="4867" max="4867" width="31.85546875" style="94" customWidth="1"/>
    <col min="4868" max="5120" width="9.140625" style="94"/>
    <col min="5121" max="5121" width="5.7109375" style="94" customWidth="1"/>
    <col min="5122" max="5122" width="72.28515625" style="94" customWidth="1"/>
    <col min="5123" max="5123" width="31.85546875" style="94" customWidth="1"/>
    <col min="5124" max="5376" width="9.140625" style="94"/>
    <col min="5377" max="5377" width="5.7109375" style="94" customWidth="1"/>
    <col min="5378" max="5378" width="72.28515625" style="94" customWidth="1"/>
    <col min="5379" max="5379" width="31.85546875" style="94" customWidth="1"/>
    <col min="5380" max="5632" width="9.140625" style="94"/>
    <col min="5633" max="5633" width="5.7109375" style="94" customWidth="1"/>
    <col min="5634" max="5634" width="72.28515625" style="94" customWidth="1"/>
    <col min="5635" max="5635" width="31.85546875" style="94" customWidth="1"/>
    <col min="5636" max="5888" width="9.140625" style="94"/>
    <col min="5889" max="5889" width="5.7109375" style="94" customWidth="1"/>
    <col min="5890" max="5890" width="72.28515625" style="94" customWidth="1"/>
    <col min="5891" max="5891" width="31.85546875" style="94" customWidth="1"/>
    <col min="5892" max="6144" width="9.140625" style="94"/>
    <col min="6145" max="6145" width="5.7109375" style="94" customWidth="1"/>
    <col min="6146" max="6146" width="72.28515625" style="94" customWidth="1"/>
    <col min="6147" max="6147" width="31.85546875" style="94" customWidth="1"/>
    <col min="6148" max="6400" width="9.140625" style="94"/>
    <col min="6401" max="6401" width="5.7109375" style="94" customWidth="1"/>
    <col min="6402" max="6402" width="72.28515625" style="94" customWidth="1"/>
    <col min="6403" max="6403" width="31.85546875" style="94" customWidth="1"/>
    <col min="6404" max="6656" width="9.140625" style="94"/>
    <col min="6657" max="6657" width="5.7109375" style="94" customWidth="1"/>
    <col min="6658" max="6658" width="72.28515625" style="94" customWidth="1"/>
    <col min="6659" max="6659" width="31.85546875" style="94" customWidth="1"/>
    <col min="6660" max="6912" width="9.140625" style="94"/>
    <col min="6913" max="6913" width="5.7109375" style="94" customWidth="1"/>
    <col min="6914" max="6914" width="72.28515625" style="94" customWidth="1"/>
    <col min="6915" max="6915" width="31.85546875" style="94" customWidth="1"/>
    <col min="6916" max="7168" width="9.140625" style="94"/>
    <col min="7169" max="7169" width="5.7109375" style="94" customWidth="1"/>
    <col min="7170" max="7170" width="72.28515625" style="94" customWidth="1"/>
    <col min="7171" max="7171" width="31.85546875" style="94" customWidth="1"/>
    <col min="7172" max="7424" width="9.140625" style="94"/>
    <col min="7425" max="7425" width="5.7109375" style="94" customWidth="1"/>
    <col min="7426" max="7426" width="72.28515625" style="94" customWidth="1"/>
    <col min="7427" max="7427" width="31.85546875" style="94" customWidth="1"/>
    <col min="7428" max="7680" width="9.140625" style="94"/>
    <col min="7681" max="7681" width="5.7109375" style="94" customWidth="1"/>
    <col min="7682" max="7682" width="72.28515625" style="94" customWidth="1"/>
    <col min="7683" max="7683" width="31.85546875" style="94" customWidth="1"/>
    <col min="7684" max="7936" width="9.140625" style="94"/>
    <col min="7937" max="7937" width="5.7109375" style="94" customWidth="1"/>
    <col min="7938" max="7938" width="72.28515625" style="94" customWidth="1"/>
    <col min="7939" max="7939" width="31.85546875" style="94" customWidth="1"/>
    <col min="7940" max="8192" width="9.140625" style="94"/>
    <col min="8193" max="8193" width="5.7109375" style="94" customWidth="1"/>
    <col min="8194" max="8194" width="72.28515625" style="94" customWidth="1"/>
    <col min="8195" max="8195" width="31.85546875" style="94" customWidth="1"/>
    <col min="8196" max="8448" width="9.140625" style="94"/>
    <col min="8449" max="8449" width="5.7109375" style="94" customWidth="1"/>
    <col min="8450" max="8450" width="72.28515625" style="94" customWidth="1"/>
    <col min="8451" max="8451" width="31.85546875" style="94" customWidth="1"/>
    <col min="8452" max="8704" width="9.140625" style="94"/>
    <col min="8705" max="8705" width="5.7109375" style="94" customWidth="1"/>
    <col min="8706" max="8706" width="72.28515625" style="94" customWidth="1"/>
    <col min="8707" max="8707" width="31.85546875" style="94" customWidth="1"/>
    <col min="8708" max="8960" width="9.140625" style="94"/>
    <col min="8961" max="8961" width="5.7109375" style="94" customWidth="1"/>
    <col min="8962" max="8962" width="72.28515625" style="94" customWidth="1"/>
    <col min="8963" max="8963" width="31.85546875" style="94" customWidth="1"/>
    <col min="8964" max="9216" width="9.140625" style="94"/>
    <col min="9217" max="9217" width="5.7109375" style="94" customWidth="1"/>
    <col min="9218" max="9218" width="72.28515625" style="94" customWidth="1"/>
    <col min="9219" max="9219" width="31.85546875" style="94" customWidth="1"/>
    <col min="9220" max="9472" width="9.140625" style="94"/>
    <col min="9473" max="9473" width="5.7109375" style="94" customWidth="1"/>
    <col min="9474" max="9474" width="72.28515625" style="94" customWidth="1"/>
    <col min="9475" max="9475" width="31.85546875" style="94" customWidth="1"/>
    <col min="9476" max="9728" width="9.140625" style="94"/>
    <col min="9729" max="9729" width="5.7109375" style="94" customWidth="1"/>
    <col min="9730" max="9730" width="72.28515625" style="94" customWidth="1"/>
    <col min="9731" max="9731" width="31.85546875" style="94" customWidth="1"/>
    <col min="9732" max="9984" width="9.140625" style="94"/>
    <col min="9985" max="9985" width="5.7109375" style="94" customWidth="1"/>
    <col min="9986" max="9986" width="72.28515625" style="94" customWidth="1"/>
    <col min="9987" max="9987" width="31.85546875" style="94" customWidth="1"/>
    <col min="9988" max="10240" width="9.140625" style="94"/>
    <col min="10241" max="10241" width="5.7109375" style="94" customWidth="1"/>
    <col min="10242" max="10242" width="72.28515625" style="94" customWidth="1"/>
    <col min="10243" max="10243" width="31.85546875" style="94" customWidth="1"/>
    <col min="10244" max="10496" width="9.140625" style="94"/>
    <col min="10497" max="10497" width="5.7109375" style="94" customWidth="1"/>
    <col min="10498" max="10498" width="72.28515625" style="94" customWidth="1"/>
    <col min="10499" max="10499" width="31.85546875" style="94" customWidth="1"/>
    <col min="10500" max="10752" width="9.140625" style="94"/>
    <col min="10753" max="10753" width="5.7109375" style="94" customWidth="1"/>
    <col min="10754" max="10754" width="72.28515625" style="94" customWidth="1"/>
    <col min="10755" max="10755" width="31.85546875" style="94" customWidth="1"/>
    <col min="10756" max="11008" width="9.140625" style="94"/>
    <col min="11009" max="11009" width="5.7109375" style="94" customWidth="1"/>
    <col min="11010" max="11010" width="72.28515625" style="94" customWidth="1"/>
    <col min="11011" max="11011" width="31.85546875" style="94" customWidth="1"/>
    <col min="11012" max="11264" width="9.140625" style="94"/>
    <col min="11265" max="11265" width="5.7109375" style="94" customWidth="1"/>
    <col min="11266" max="11266" width="72.28515625" style="94" customWidth="1"/>
    <col min="11267" max="11267" width="31.85546875" style="94" customWidth="1"/>
    <col min="11268" max="11520" width="9.140625" style="94"/>
    <col min="11521" max="11521" width="5.7109375" style="94" customWidth="1"/>
    <col min="11522" max="11522" width="72.28515625" style="94" customWidth="1"/>
    <col min="11523" max="11523" width="31.85546875" style="94" customWidth="1"/>
    <col min="11524" max="11776" width="9.140625" style="94"/>
    <col min="11777" max="11777" width="5.7109375" style="94" customWidth="1"/>
    <col min="11778" max="11778" width="72.28515625" style="94" customWidth="1"/>
    <col min="11779" max="11779" width="31.85546875" style="94" customWidth="1"/>
    <col min="11780" max="12032" width="9.140625" style="94"/>
    <col min="12033" max="12033" width="5.7109375" style="94" customWidth="1"/>
    <col min="12034" max="12034" width="72.28515625" style="94" customWidth="1"/>
    <col min="12035" max="12035" width="31.85546875" style="94" customWidth="1"/>
    <col min="12036" max="12288" width="9.140625" style="94"/>
    <col min="12289" max="12289" width="5.7109375" style="94" customWidth="1"/>
    <col min="12290" max="12290" width="72.28515625" style="94" customWidth="1"/>
    <col min="12291" max="12291" width="31.85546875" style="94" customWidth="1"/>
    <col min="12292" max="12544" width="9.140625" style="94"/>
    <col min="12545" max="12545" width="5.7109375" style="94" customWidth="1"/>
    <col min="12546" max="12546" width="72.28515625" style="94" customWidth="1"/>
    <col min="12547" max="12547" width="31.85546875" style="94" customWidth="1"/>
    <col min="12548" max="12800" width="9.140625" style="94"/>
    <col min="12801" max="12801" width="5.7109375" style="94" customWidth="1"/>
    <col min="12802" max="12802" width="72.28515625" style="94" customWidth="1"/>
    <col min="12803" max="12803" width="31.85546875" style="94" customWidth="1"/>
    <col min="12804" max="13056" width="9.140625" style="94"/>
    <col min="13057" max="13057" width="5.7109375" style="94" customWidth="1"/>
    <col min="13058" max="13058" width="72.28515625" style="94" customWidth="1"/>
    <col min="13059" max="13059" width="31.85546875" style="94" customWidth="1"/>
    <col min="13060" max="13312" width="9.140625" style="94"/>
    <col min="13313" max="13313" width="5.7109375" style="94" customWidth="1"/>
    <col min="13314" max="13314" width="72.28515625" style="94" customWidth="1"/>
    <col min="13315" max="13315" width="31.85546875" style="94" customWidth="1"/>
    <col min="13316" max="13568" width="9.140625" style="94"/>
    <col min="13569" max="13569" width="5.7109375" style="94" customWidth="1"/>
    <col min="13570" max="13570" width="72.28515625" style="94" customWidth="1"/>
    <col min="13571" max="13571" width="31.85546875" style="94" customWidth="1"/>
    <col min="13572" max="13824" width="9.140625" style="94"/>
    <col min="13825" max="13825" width="5.7109375" style="94" customWidth="1"/>
    <col min="13826" max="13826" width="72.28515625" style="94" customWidth="1"/>
    <col min="13827" max="13827" width="31.85546875" style="94" customWidth="1"/>
    <col min="13828" max="14080" width="9.140625" style="94"/>
    <col min="14081" max="14081" width="5.7109375" style="94" customWidth="1"/>
    <col min="14082" max="14082" width="72.28515625" style="94" customWidth="1"/>
    <col min="14083" max="14083" width="31.85546875" style="94" customWidth="1"/>
    <col min="14084" max="14336" width="9.140625" style="94"/>
    <col min="14337" max="14337" width="5.7109375" style="94" customWidth="1"/>
    <col min="14338" max="14338" width="72.28515625" style="94" customWidth="1"/>
    <col min="14339" max="14339" width="31.85546875" style="94" customWidth="1"/>
    <col min="14340" max="14592" width="9.140625" style="94"/>
    <col min="14593" max="14593" width="5.7109375" style="94" customWidth="1"/>
    <col min="14594" max="14594" width="72.28515625" style="94" customWidth="1"/>
    <col min="14595" max="14595" width="31.85546875" style="94" customWidth="1"/>
    <col min="14596" max="14848" width="9.140625" style="94"/>
    <col min="14849" max="14849" width="5.7109375" style="94" customWidth="1"/>
    <col min="14850" max="14850" width="72.28515625" style="94" customWidth="1"/>
    <col min="14851" max="14851" width="31.85546875" style="94" customWidth="1"/>
    <col min="14852" max="15104" width="9.140625" style="94"/>
    <col min="15105" max="15105" width="5.7109375" style="94" customWidth="1"/>
    <col min="15106" max="15106" width="72.28515625" style="94" customWidth="1"/>
    <col min="15107" max="15107" width="31.85546875" style="94" customWidth="1"/>
    <col min="15108" max="15360" width="9.140625" style="94"/>
    <col min="15361" max="15361" width="5.7109375" style="94" customWidth="1"/>
    <col min="15362" max="15362" width="72.28515625" style="94" customWidth="1"/>
    <col min="15363" max="15363" width="31.85546875" style="94" customWidth="1"/>
    <col min="15364" max="15616" width="9.140625" style="94"/>
    <col min="15617" max="15617" width="5.7109375" style="94" customWidth="1"/>
    <col min="15618" max="15618" width="72.28515625" style="94" customWidth="1"/>
    <col min="15619" max="15619" width="31.85546875" style="94" customWidth="1"/>
    <col min="15620" max="15872" width="9.140625" style="94"/>
    <col min="15873" max="15873" width="5.7109375" style="94" customWidth="1"/>
    <col min="15874" max="15874" width="72.28515625" style="94" customWidth="1"/>
    <col min="15875" max="15875" width="31.85546875" style="94" customWidth="1"/>
    <col min="15876" max="16128" width="9.140625" style="94"/>
    <col min="16129" max="16129" width="5.7109375" style="94" customWidth="1"/>
    <col min="16130" max="16130" width="72.28515625" style="94" customWidth="1"/>
    <col min="16131" max="16131" width="31.85546875" style="94" customWidth="1"/>
    <col min="16132" max="16384" width="9.140625" style="94"/>
  </cols>
  <sheetData>
    <row r="1" spans="1:5" ht="76.5" customHeight="1" x14ac:dyDescent="0.25">
      <c r="C1" s="128" t="s">
        <v>513</v>
      </c>
      <c r="D1" s="128"/>
      <c r="E1" s="128"/>
    </row>
    <row r="2" spans="1:5" ht="15.75" customHeight="1" x14ac:dyDescent="0.25">
      <c r="A2" s="134" t="s">
        <v>512</v>
      </c>
      <c r="B2" s="134"/>
      <c r="C2" s="134"/>
      <c r="D2" s="134"/>
      <c r="E2" s="134"/>
    </row>
    <row r="3" spans="1:5" x14ac:dyDescent="0.25">
      <c r="A3" s="90"/>
      <c r="B3" s="90"/>
      <c r="C3" s="107"/>
      <c r="E3" s="107" t="s">
        <v>52</v>
      </c>
    </row>
    <row r="4" spans="1:5" ht="47.25" x14ac:dyDescent="0.25">
      <c r="A4" s="23" t="s">
        <v>459</v>
      </c>
      <c r="B4" s="23" t="s">
        <v>460</v>
      </c>
      <c r="C4" s="84" t="s">
        <v>279</v>
      </c>
      <c r="D4" s="85" t="s">
        <v>312</v>
      </c>
      <c r="E4" s="84" t="s">
        <v>11</v>
      </c>
    </row>
    <row r="5" spans="1:5" x14ac:dyDescent="0.25">
      <c r="A5" s="108"/>
      <c r="B5" s="109" t="s">
        <v>461</v>
      </c>
      <c r="C5" s="81">
        <f>C6</f>
        <v>198504</v>
      </c>
      <c r="D5" s="81">
        <f t="shared" ref="D5" si="0">D6</f>
        <v>158953.47</v>
      </c>
      <c r="E5" s="81">
        <f>D5/C5*100</f>
        <v>80.07570124531496</v>
      </c>
    </row>
    <row r="6" spans="1:5" x14ac:dyDescent="0.25">
      <c r="A6" s="110" t="s">
        <v>462</v>
      </c>
      <c r="B6" s="63" t="s">
        <v>477</v>
      </c>
      <c r="C6" s="81">
        <f>C8+C9</f>
        <v>198504</v>
      </c>
      <c r="D6" s="81">
        <f t="shared" ref="D6" si="1">D8+D9</f>
        <v>158953.47</v>
      </c>
      <c r="E6" s="81">
        <f t="shared" ref="E6:E9" si="2">D6/C6*100</f>
        <v>80.07570124531496</v>
      </c>
    </row>
    <row r="7" spans="1:5" x14ac:dyDescent="0.25">
      <c r="A7" s="111"/>
      <c r="B7" s="33" t="s">
        <v>464</v>
      </c>
      <c r="C7" s="81"/>
      <c r="D7" s="108"/>
      <c r="E7" s="81"/>
    </row>
    <row r="8" spans="1:5" ht="110.25" x14ac:dyDescent="0.25">
      <c r="A8" s="111" t="s">
        <v>474</v>
      </c>
      <c r="B8" s="36" t="s">
        <v>482</v>
      </c>
      <c r="C8" s="82">
        <v>114792</v>
      </c>
      <c r="D8" s="82">
        <v>75241.47</v>
      </c>
      <c r="E8" s="81">
        <f t="shared" si="2"/>
        <v>65.545917833995404</v>
      </c>
    </row>
    <row r="9" spans="1:5" ht="63" x14ac:dyDescent="0.25">
      <c r="A9" s="111" t="s">
        <v>483</v>
      </c>
      <c r="B9" s="36" t="s">
        <v>484</v>
      </c>
      <c r="C9" s="82">
        <v>83712</v>
      </c>
      <c r="D9" s="82">
        <v>83712</v>
      </c>
      <c r="E9" s="81">
        <f t="shared" si="2"/>
        <v>100</v>
      </c>
    </row>
  </sheetData>
  <mergeCells count="2">
    <mergeCell ref="C1:E1"/>
    <mergeCell ref="A2:E2"/>
  </mergeCells>
  <pageMargins left="0.59055118110236227" right="0.39370078740157483" top="0.39370078740157483" bottom="0.39370078740157483" header="0" footer="0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Normal="100" workbookViewId="0">
      <selection activeCell="E8" sqref="E8"/>
    </sheetView>
  </sheetViews>
  <sheetFormatPr defaultRowHeight="15.75" x14ac:dyDescent="0.25"/>
  <cols>
    <col min="1" max="1" width="28.28515625" style="115" customWidth="1"/>
    <col min="2" max="2" width="46.28515625" style="115" customWidth="1"/>
    <col min="3" max="4" width="20.7109375" style="115" customWidth="1"/>
    <col min="5" max="5" width="20.42578125" style="115" customWidth="1"/>
    <col min="6" max="16384" width="9.140625" style="115"/>
  </cols>
  <sheetData>
    <row r="1" spans="1:5" ht="46.5" customHeight="1" x14ac:dyDescent="0.25">
      <c r="A1" s="94"/>
      <c r="B1" s="123"/>
      <c r="C1" s="128" t="s">
        <v>510</v>
      </c>
      <c r="D1" s="128"/>
      <c r="E1" s="22"/>
    </row>
    <row r="2" spans="1:5" ht="64.5" customHeight="1" x14ac:dyDescent="0.25">
      <c r="A2" s="137" t="s">
        <v>511</v>
      </c>
      <c r="B2" s="138"/>
      <c r="C2" s="138"/>
      <c r="D2" s="139"/>
    </row>
    <row r="3" spans="1:5" x14ac:dyDescent="0.25">
      <c r="A3" s="124"/>
      <c r="B3" s="125"/>
      <c r="C3" s="126"/>
      <c r="D3" s="95" t="s">
        <v>52</v>
      </c>
    </row>
    <row r="4" spans="1:5" ht="94.5" customHeight="1" x14ac:dyDescent="0.25">
      <c r="A4" s="23" t="s">
        <v>277</v>
      </c>
      <c r="B4" s="23" t="s">
        <v>0</v>
      </c>
      <c r="C4" s="23" t="s">
        <v>279</v>
      </c>
      <c r="D4" s="23" t="s">
        <v>8</v>
      </c>
    </row>
    <row r="5" spans="1:5" ht="47.25" x14ac:dyDescent="0.25">
      <c r="A5" s="24" t="s">
        <v>280</v>
      </c>
      <c r="B5" s="25" t="s">
        <v>281</v>
      </c>
      <c r="C5" s="87">
        <f>SUM(C6+C9)</f>
        <v>8790923.4899999946</v>
      </c>
      <c r="D5" s="87">
        <f>SUM(D6+D9)</f>
        <v>-3478437.4299999997</v>
      </c>
    </row>
    <row r="6" spans="1:5" ht="47.25" x14ac:dyDescent="0.25">
      <c r="A6" s="24" t="s">
        <v>282</v>
      </c>
      <c r="B6" s="25" t="s">
        <v>283</v>
      </c>
      <c r="C6" s="87">
        <f>SUM(C7+C8)</f>
        <v>0</v>
      </c>
      <c r="D6" s="87">
        <f>SUM(D7+D8)</f>
        <v>0</v>
      </c>
    </row>
    <row r="7" spans="1:5" ht="47.25" x14ac:dyDescent="0.25">
      <c r="A7" s="24" t="s">
        <v>284</v>
      </c>
      <c r="B7" s="26" t="s">
        <v>285</v>
      </c>
      <c r="C7" s="88">
        <v>0</v>
      </c>
      <c r="D7" s="88">
        <v>0</v>
      </c>
    </row>
    <row r="8" spans="1:5" ht="50.25" customHeight="1" x14ac:dyDescent="0.25">
      <c r="A8" s="24" t="s">
        <v>286</v>
      </c>
      <c r="B8" s="26" t="s">
        <v>287</v>
      </c>
      <c r="C8" s="88">
        <v>0</v>
      </c>
      <c r="D8" s="88">
        <v>0</v>
      </c>
    </row>
    <row r="9" spans="1:5" x14ac:dyDescent="0.25">
      <c r="A9" s="24" t="s">
        <v>288</v>
      </c>
      <c r="B9" s="25" t="s">
        <v>278</v>
      </c>
      <c r="C9" s="87">
        <f>SUM(C11+C13)</f>
        <v>8790923.4899999946</v>
      </c>
      <c r="D9" s="87">
        <f>SUM(D11+D13)</f>
        <v>-3478437.4299999997</v>
      </c>
    </row>
    <row r="10" spans="1:5" x14ac:dyDescent="0.25">
      <c r="A10" s="24" t="s">
        <v>289</v>
      </c>
      <c r="B10" s="26" t="s">
        <v>290</v>
      </c>
      <c r="C10" s="88">
        <f>SUM(C11)</f>
        <v>-83631871.890000001</v>
      </c>
      <c r="D10" s="88">
        <f>SUM(D11)</f>
        <v>-58607394.850000001</v>
      </c>
    </row>
    <row r="11" spans="1:5" ht="31.5" x14ac:dyDescent="0.25">
      <c r="A11" s="24" t="s">
        <v>291</v>
      </c>
      <c r="B11" s="26" t="s">
        <v>292</v>
      </c>
      <c r="C11" s="88">
        <v>-83631871.890000001</v>
      </c>
      <c r="D11" s="88">
        <v>-58607394.850000001</v>
      </c>
      <c r="E11" s="118"/>
    </row>
    <row r="12" spans="1:5" x14ac:dyDescent="0.25">
      <c r="A12" s="24" t="s">
        <v>293</v>
      </c>
      <c r="B12" s="26" t="s">
        <v>294</v>
      </c>
      <c r="C12" s="88">
        <f>SUM(C13)</f>
        <v>92422795.379999995</v>
      </c>
      <c r="D12" s="88">
        <f>SUM(D13)</f>
        <v>55128957.420000002</v>
      </c>
    </row>
    <row r="13" spans="1:5" ht="31.5" x14ac:dyDescent="0.25">
      <c r="A13" s="24" t="s">
        <v>295</v>
      </c>
      <c r="B13" s="26" t="s">
        <v>296</v>
      </c>
      <c r="C13" s="88">
        <v>92422795.379999995</v>
      </c>
      <c r="D13" s="88">
        <v>55128957.420000002</v>
      </c>
      <c r="E13" s="118"/>
    </row>
  </sheetData>
  <mergeCells count="2">
    <mergeCell ref="C1:D1"/>
    <mergeCell ref="A2:D2"/>
  </mergeCells>
  <pageMargins left="0.59055118110236227" right="0.39370078740157483" top="0.39370078740157483" bottom="0.39370078740157483" header="0" footer="0"/>
  <pageSetup paperSize="9" scale="75" orientation="portrait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D0BB64-D247-475F-9150-E1A248A990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'Прил 3'!Область_печати</vt:lpstr>
      <vt:lpstr>'Прил 4'!Область_печати</vt:lpstr>
      <vt:lpstr>'прил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Годунова-ПК\Годунова</dc:creator>
  <cp:lastModifiedBy>GL-BUH</cp:lastModifiedBy>
  <cp:lastPrinted>2024-10-07T05:21:12Z</cp:lastPrinted>
  <dcterms:created xsi:type="dcterms:W3CDTF">2020-04-01T06:37:20Z</dcterms:created>
  <dcterms:modified xsi:type="dcterms:W3CDTF">2024-10-08T12:54:29Z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Годунова месячный отчет.xlsx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19.2.2804.199584582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