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480" windowHeight="6030"/>
  </bookViews>
  <sheets>
    <sheet name="перечень МКД" sheetId="1" r:id="rId1"/>
    <sheet name="виды ремонта" sheetId="4" r:id="rId2"/>
    <sheet name="показатели" sheetId="3" r:id="rId3"/>
    <sheet name="Лист1" sheetId="5" r:id="rId4"/>
  </sheets>
  <definedNames>
    <definedName name="_xlnm.Print_Area" localSheetId="1">'виды ремонта'!$A$1:$S$26</definedName>
    <definedName name="_xlnm.Print_Area" localSheetId="0">'перечень МКД'!$A$2:$AA$30</definedName>
    <definedName name="_xlnm.Print_Area" localSheetId="2">показатели!$A$1:$N$17</definedName>
    <definedName name="Перечень">#REF!</definedName>
    <definedName name="Перечень2">#REF!</definedName>
    <definedName name="Перечень3">#REF!</definedName>
  </definedNames>
  <calcPr calcId="124519"/>
</workbook>
</file>

<file path=xl/calcChain.xml><?xml version="1.0" encoding="utf-8"?>
<calcChain xmlns="http://schemas.openxmlformats.org/spreadsheetml/2006/main">
  <c r="P13" i="1"/>
  <c r="N14"/>
  <c r="C11" i="3"/>
  <c r="Q19" i="1"/>
  <c r="N19"/>
  <c r="Q14"/>
  <c r="D11" i="3"/>
  <c r="C9"/>
  <c r="D9"/>
  <c r="R17" i="1"/>
  <c r="R16"/>
  <c r="R12"/>
  <c r="R11"/>
  <c r="R10"/>
  <c r="I16" i="4"/>
  <c r="R18" i="1" s="1"/>
  <c r="I11" i="4"/>
  <c r="I12" s="1"/>
  <c r="I13"/>
  <c r="R15" i="1" s="1"/>
  <c r="P16"/>
  <c r="P15"/>
  <c r="P19" l="1"/>
  <c r="R19"/>
  <c r="L11" i="3"/>
  <c r="K11"/>
  <c r="R13" i="1"/>
  <c r="R14" s="1"/>
  <c r="I17" i="4"/>
  <c r="P12" i="1"/>
  <c r="P11"/>
  <c r="P10"/>
  <c r="P14" s="1"/>
  <c r="N11" i="3" l="1"/>
</calcChain>
</file>

<file path=xl/sharedStrings.xml><?xml version="1.0" encoding="utf-8"?>
<sst xmlns="http://schemas.openxmlformats.org/spreadsheetml/2006/main" count="221" uniqueCount="91">
  <si>
    <t>Х</t>
  </si>
  <si>
    <t>руб./кв.м</t>
  </si>
  <si>
    <t>руб.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</si>
  <si>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</si>
  <si>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</si>
  <si>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</si>
  <si>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</si>
  <si>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</si>
  <si>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за счет средств Фонда</t>
  </si>
  <si>
    <t>в том числе:</t>
  </si>
  <si>
    <t>всего:</t>
  </si>
  <si>
    <t>в том числе жилых помещений, находящихся в собственности граждан</t>
  </si>
  <si>
    <t>завершение последнего капитального ремонта</t>
  </si>
  <si>
    <t>ввода в эксплуатацию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</si>
  <si>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</si>
  <si>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</si>
  <si>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</si>
  <si>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</si>
  <si>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</si>
  <si>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</si>
  <si>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</si>
  <si>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Количество подъездов</t>
  </si>
  <si>
    <t>Количество этажей</t>
  </si>
  <si>
    <t>Материал стен</t>
  </si>
  <si>
    <t>Год</t>
  </si>
  <si>
    <t>Адрес МКД</t>
  </si>
  <si>
    <t>№ п/п</t>
  </si>
  <si>
    <t>куб.м.</t>
  </si>
  <si>
    <t>кв.м.</t>
  </si>
  <si>
    <t>ед.</t>
  </si>
  <si>
    <t>Стоимость капитального ремонта ВСЕГО</t>
  </si>
  <si>
    <t>№ п\п</t>
  </si>
  <si>
    <t>IV квартал</t>
  </si>
  <si>
    <t>III квартал</t>
  </si>
  <si>
    <t>II квартал</t>
  </si>
  <si>
    <t>I квартал</t>
  </si>
  <si>
    <t>Количество МКД</t>
  </si>
  <si>
    <t>Наименование МО</t>
  </si>
  <si>
    <t>Планируемые показатели выполнения краткосрочного плана</t>
  </si>
  <si>
    <t>тип муниципального образования</t>
  </si>
  <si>
    <t>наименование МО</t>
  </si>
  <si>
    <t>наименование улицы</t>
  </si>
  <si>
    <t>дом</t>
  </si>
  <si>
    <t>корпус</t>
  </si>
  <si>
    <t>литера</t>
  </si>
  <si>
    <t xml:space="preserve"> устройство выходов на кровлю</t>
  </si>
  <si>
    <t>разработка проектной документации в случаях, установленных законодательством</t>
  </si>
  <si>
    <t>проведение государственнной экспертизы проектной документации в случаях, уставновленных законодательством</t>
  </si>
  <si>
    <t>холодного водоснабжения</t>
  </si>
  <si>
    <t>горячего водоснабжения</t>
  </si>
  <si>
    <t>теплоснабжения</t>
  </si>
  <si>
    <t>электроснабжения</t>
  </si>
  <si>
    <t>газоснабжения</t>
  </si>
  <si>
    <t>Ремонт внутридомовых инженерных систем</t>
  </si>
  <si>
    <t>холодное водоснабжение</t>
  </si>
  <si>
    <t>горячее водоснабжение</t>
  </si>
  <si>
    <t>канализация</t>
  </si>
  <si>
    <t>система централизованного отопления</t>
  </si>
  <si>
    <t>система газоснабжения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</si>
  <si>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</si>
  <si>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</si>
  <si>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</si>
  <si>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</si>
  <si>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</si>
  <si>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 фасадов</t>
  </si>
  <si>
    <t>переустройство невентилируемой крыши на вентилируемую крышу</t>
  </si>
  <si>
    <t>Установка коллективных (общедомовых) приборов учета и узлов управления</t>
  </si>
  <si>
    <t>система электро-
снабжения</t>
  </si>
  <si>
    <t>улица (тип)</t>
  </si>
  <si>
    <t>Циолковского</t>
  </si>
  <si>
    <t>Строителей</t>
  </si>
  <si>
    <t xml:space="preserve">Дашковой </t>
  </si>
  <si>
    <t xml:space="preserve">Строителей </t>
  </si>
  <si>
    <t>Дашковой</t>
  </si>
  <si>
    <t>ж/б панели</t>
  </si>
  <si>
    <t>кирпич</t>
  </si>
  <si>
    <t>ГП "город Кременки"</t>
  </si>
  <si>
    <t>ГП "Город Кременки"</t>
  </si>
  <si>
    <t>город</t>
  </si>
  <si>
    <t>Итого по ГП "Город Кременки"</t>
  </si>
  <si>
    <t>руб</t>
  </si>
  <si>
    <t>Итого 2016 г</t>
  </si>
  <si>
    <t>Итого 2016 г.</t>
  </si>
  <si>
    <t>Приложение 1</t>
  </si>
  <si>
    <t>Приложение 2</t>
  </si>
  <si>
    <t>Приложение 3</t>
  </si>
  <si>
    <t>Реестр многоквартирных домов ГП "Город Кременки", включенных в перечень многоквартирных домов, которые подлежат капитальному ремонту в 2016-2017 г., с указанием услуг и (или) работ по капитальному ремонту многоквартирных домов, а также стоимости таких услуг и (или) работ</t>
  </si>
  <si>
    <t>Итого 2017 г.</t>
  </si>
  <si>
    <t>Перечень многоквартирных домов ГП "Город Кременки", которые подлежат капитальному ремонту в 2016-2017 г.</t>
  </si>
  <si>
    <t>Итого 2017 г</t>
  </si>
  <si>
    <t>Количество жителей</t>
  </si>
</sst>
</file>

<file path=xl/styles.xml><?xml version="1.0" encoding="utf-8"?>
<styleSheet xmlns="http://schemas.openxmlformats.org/spreadsheetml/2006/main">
  <numFmts count="2">
    <numFmt numFmtId="41" formatCode="_-* #,##0_р_._-;\-* #,##0_р_._-;_-* &quot;-&quot;_р_._-;_-@_-"/>
    <numFmt numFmtId="164" formatCode="#,##0_р_."/>
  </numFmts>
  <fonts count="2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</cellStyleXfs>
  <cellXfs count="10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1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41" fontId="18" fillId="0" borderId="1" xfId="0" applyNumberFormat="1" applyFont="1" applyBorder="1" applyAlignment="1">
      <alignment horizontal="right" vertical="center"/>
    </xf>
    <xf numFmtId="41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4" fillId="0" borderId="0" xfId="0" applyFont="1"/>
    <xf numFmtId="0" fontId="6" fillId="0" borderId="1" xfId="0" applyFont="1" applyFill="1" applyBorder="1" applyAlignment="1">
      <alignment horizontal="center" vertical="center"/>
    </xf>
    <xf numFmtId="41" fontId="5" fillId="0" borderId="1" xfId="0" applyNumberFormat="1" applyFont="1" applyBorder="1" applyAlignment="1">
      <alignment vertical="center"/>
    </xf>
    <xf numFmtId="41" fontId="19" fillId="0" borderId="1" xfId="0" applyNumberFormat="1" applyFont="1" applyBorder="1" applyAlignment="1">
      <alignment vertical="center"/>
    </xf>
    <xf numFmtId="164" fontId="0" fillId="0" borderId="0" xfId="0" applyNumberFormat="1"/>
    <xf numFmtId="41" fontId="0" fillId="0" borderId="0" xfId="0" applyNumberFormat="1"/>
    <xf numFmtId="0" fontId="1" fillId="0" borderId="0" xfId="0" applyFont="1" applyAlignment="1">
      <alignment vertical="top" wrapText="1"/>
    </xf>
    <xf numFmtId="0" fontId="20" fillId="0" borderId="0" xfId="0" applyFont="1"/>
    <xf numFmtId="0" fontId="21" fillId="0" borderId="0" xfId="0" applyFont="1" applyAlignment="1">
      <alignment horizontal="center" vertical="top" wrapText="1"/>
    </xf>
    <xf numFmtId="0" fontId="16" fillId="0" borderId="0" xfId="0" applyFont="1"/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1" fontId="21" fillId="0" borderId="1" xfId="0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41" fontId="23" fillId="2" borderId="1" xfId="0" applyNumberFormat="1" applyFont="1" applyFill="1" applyBorder="1" applyAlignment="1">
      <alignment horizontal="right" vertical="center" wrapText="1"/>
    </xf>
    <xf numFmtId="0" fontId="24" fillId="2" borderId="0" xfId="0" applyFont="1" applyFill="1"/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6" fillId="0" borderId="0" xfId="0" applyFont="1"/>
    <xf numFmtId="0" fontId="21" fillId="0" borderId="1" xfId="0" applyFont="1" applyFill="1" applyBorder="1" applyAlignment="1">
      <alignment vertical="top" wrapText="1"/>
    </xf>
    <xf numFmtId="0" fontId="23" fillId="2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4" xfId="0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2:Y24"/>
  <sheetViews>
    <sheetView tabSelected="1" view="pageBreakPreview" topLeftCell="L1" zoomScaleSheetLayoutView="100" workbookViewId="0">
      <selection activeCell="Y18" sqref="Y18"/>
    </sheetView>
  </sheetViews>
  <sheetFormatPr defaultRowHeight="15"/>
  <cols>
    <col min="1" max="1" width="3.5703125" customWidth="1"/>
    <col min="2" max="2" width="7.42578125" customWidth="1"/>
    <col min="3" max="3" width="19.7109375" customWidth="1"/>
    <col min="4" max="4" width="4.5703125" customWidth="1"/>
    <col min="5" max="5" width="14.5703125" customWidth="1"/>
    <col min="6" max="8" width="4.5703125" customWidth="1"/>
    <col min="9" max="9" width="8" customWidth="1"/>
    <col min="10" max="10" width="5.140625" customWidth="1"/>
    <col min="11" max="11" width="10.7109375" customWidth="1"/>
    <col min="12" max="13" width="4.42578125" customWidth="1"/>
    <col min="14" max="14" width="7.85546875" customWidth="1"/>
    <col min="15" max="15" width="8.7109375" customWidth="1"/>
    <col min="16" max="17" width="9.28515625" customWidth="1"/>
    <col min="18" max="18" width="12.28515625" bestFit="1" customWidth="1"/>
    <col min="19" max="19" width="12.42578125" customWidth="1"/>
    <col min="20" max="20" width="9.28515625" customWidth="1"/>
    <col min="21" max="22" width="6.7109375" customWidth="1"/>
    <col min="23" max="24" width="9.28515625" customWidth="1"/>
    <col min="25" max="25" width="9.5703125" customWidth="1"/>
    <col min="26" max="26" width="9.140625" customWidth="1"/>
    <col min="27" max="27" width="0.140625" customWidth="1"/>
  </cols>
  <sheetData>
    <row r="2" spans="1:25" ht="15.75">
      <c r="T2" s="45"/>
      <c r="U2" s="46"/>
      <c r="V2" s="46"/>
      <c r="W2" s="46" t="s">
        <v>83</v>
      </c>
    </row>
    <row r="3" spans="1:25" ht="15.75">
      <c r="T3" s="46"/>
      <c r="V3" s="46"/>
      <c r="W3" s="46"/>
    </row>
    <row r="4" spans="1:25" ht="21" customHeight="1">
      <c r="A4" s="88" t="s">
        <v>88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 spans="1:25" ht="30" customHeight="1">
      <c r="A5" s="89" t="s">
        <v>26</v>
      </c>
      <c r="B5" s="84" t="s">
        <v>25</v>
      </c>
      <c r="C5" s="84"/>
      <c r="D5" s="84"/>
      <c r="E5" s="84"/>
      <c r="F5" s="84"/>
      <c r="G5" s="84"/>
      <c r="H5" s="84"/>
      <c r="I5" s="92" t="s">
        <v>24</v>
      </c>
      <c r="J5" s="93"/>
      <c r="K5" s="94" t="s">
        <v>23</v>
      </c>
      <c r="L5" s="94" t="s">
        <v>22</v>
      </c>
      <c r="M5" s="94" t="s">
        <v>21</v>
      </c>
      <c r="N5" s="81" t="s">
        <v>20</v>
      </c>
      <c r="O5" s="85" t="s">
        <v>19</v>
      </c>
      <c r="P5" s="86"/>
      <c r="Q5" s="81" t="s">
        <v>18</v>
      </c>
      <c r="R5" s="85" t="s">
        <v>17</v>
      </c>
      <c r="S5" s="97"/>
      <c r="T5" s="97"/>
      <c r="U5" s="97"/>
      <c r="V5" s="86"/>
      <c r="W5" s="81" t="s">
        <v>16</v>
      </c>
      <c r="X5" s="81" t="s">
        <v>15</v>
      </c>
      <c r="Y5" s="81" t="s">
        <v>14</v>
      </c>
    </row>
    <row r="6" spans="1:25" ht="15" customHeight="1">
      <c r="A6" s="90"/>
      <c r="B6" s="81" t="s">
        <v>39</v>
      </c>
      <c r="C6" s="81" t="s">
        <v>40</v>
      </c>
      <c r="D6" s="81" t="s">
        <v>68</v>
      </c>
      <c r="E6" s="81" t="s">
        <v>41</v>
      </c>
      <c r="F6" s="81" t="s">
        <v>42</v>
      </c>
      <c r="G6" s="81" t="s">
        <v>43</v>
      </c>
      <c r="H6" s="81" t="s">
        <v>44</v>
      </c>
      <c r="I6" s="81" t="s">
        <v>13</v>
      </c>
      <c r="J6" s="81" t="s">
        <v>12</v>
      </c>
      <c r="K6" s="95"/>
      <c r="L6" s="95"/>
      <c r="M6" s="95"/>
      <c r="N6" s="82"/>
      <c r="O6" s="81" t="s">
        <v>10</v>
      </c>
      <c r="P6" s="81" t="s">
        <v>11</v>
      </c>
      <c r="Q6" s="82"/>
      <c r="R6" s="81" t="s">
        <v>10</v>
      </c>
      <c r="S6" s="85" t="s">
        <v>9</v>
      </c>
      <c r="T6" s="97"/>
      <c r="U6" s="97"/>
      <c r="V6" s="86"/>
      <c r="W6" s="82"/>
      <c r="X6" s="82"/>
      <c r="Y6" s="82"/>
    </row>
    <row r="7" spans="1:25" ht="118.5" customHeight="1">
      <c r="A7" s="90"/>
      <c r="B7" s="82"/>
      <c r="C7" s="82"/>
      <c r="D7" s="82"/>
      <c r="E7" s="82"/>
      <c r="F7" s="82"/>
      <c r="G7" s="82"/>
      <c r="H7" s="82"/>
      <c r="I7" s="82"/>
      <c r="J7" s="82"/>
      <c r="K7" s="95"/>
      <c r="L7" s="95"/>
      <c r="M7" s="95"/>
      <c r="N7" s="83"/>
      <c r="O7" s="83"/>
      <c r="P7" s="83"/>
      <c r="Q7" s="83"/>
      <c r="R7" s="83"/>
      <c r="S7" s="2" t="s">
        <v>8</v>
      </c>
      <c r="T7" s="2" t="s">
        <v>7</v>
      </c>
      <c r="U7" s="2" t="s">
        <v>6</v>
      </c>
      <c r="V7" s="2" t="s">
        <v>5</v>
      </c>
      <c r="W7" s="83"/>
      <c r="X7" s="83"/>
      <c r="Y7" s="82"/>
    </row>
    <row r="8" spans="1:25">
      <c r="A8" s="91"/>
      <c r="B8" s="83"/>
      <c r="C8" s="83"/>
      <c r="D8" s="83"/>
      <c r="E8" s="83"/>
      <c r="F8" s="83"/>
      <c r="G8" s="83"/>
      <c r="H8" s="83"/>
      <c r="I8" s="83"/>
      <c r="J8" s="83"/>
      <c r="K8" s="96"/>
      <c r="L8" s="96"/>
      <c r="M8" s="96"/>
      <c r="N8" s="1" t="s">
        <v>4</v>
      </c>
      <c r="O8" s="1" t="s">
        <v>4</v>
      </c>
      <c r="P8" s="1" t="s">
        <v>4</v>
      </c>
      <c r="Q8" s="1" t="s">
        <v>3</v>
      </c>
      <c r="R8" s="1" t="s">
        <v>2</v>
      </c>
      <c r="S8" s="1" t="s">
        <v>2</v>
      </c>
      <c r="T8" s="1" t="s">
        <v>2</v>
      </c>
      <c r="U8" s="1" t="s">
        <v>2</v>
      </c>
      <c r="V8" s="1" t="s">
        <v>2</v>
      </c>
      <c r="W8" s="1" t="s">
        <v>1</v>
      </c>
      <c r="X8" s="1" t="s">
        <v>1</v>
      </c>
      <c r="Y8" s="83"/>
    </row>
    <row r="9" spans="1:25" s="21" customFormat="1" ht="11.25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0">
        <v>16</v>
      </c>
      <c r="Q9" s="20">
        <v>17</v>
      </c>
      <c r="R9" s="20">
        <v>18</v>
      </c>
      <c r="S9" s="20">
        <v>19</v>
      </c>
      <c r="T9" s="20">
        <v>20</v>
      </c>
      <c r="U9" s="20">
        <v>21</v>
      </c>
      <c r="V9" s="20">
        <v>22</v>
      </c>
      <c r="W9" s="20">
        <v>23</v>
      </c>
      <c r="X9" s="20">
        <v>24</v>
      </c>
      <c r="Y9" s="20">
        <v>25</v>
      </c>
    </row>
    <row r="10" spans="1:25" s="46" customFormat="1" ht="31.5">
      <c r="A10" s="49">
        <v>1</v>
      </c>
      <c r="B10" s="50" t="s">
        <v>78</v>
      </c>
      <c r="C10" s="49" t="s">
        <v>77</v>
      </c>
      <c r="D10" s="49"/>
      <c r="E10" s="51" t="s">
        <v>72</v>
      </c>
      <c r="F10" s="49">
        <v>2</v>
      </c>
      <c r="G10" s="49"/>
      <c r="H10" s="52"/>
      <c r="I10" s="53">
        <v>1988</v>
      </c>
      <c r="J10" s="54"/>
      <c r="K10" s="54" t="s">
        <v>75</v>
      </c>
      <c r="L10" s="54">
        <v>9</v>
      </c>
      <c r="M10" s="54">
        <v>1</v>
      </c>
      <c r="N10" s="54">
        <v>4925.5</v>
      </c>
      <c r="O10" s="54"/>
      <c r="P10" s="54">
        <f>N10-34.9-35.8-35.5-35.2</f>
        <v>4784.1000000000004</v>
      </c>
      <c r="Q10" s="49">
        <v>269</v>
      </c>
      <c r="R10" s="55">
        <f>'виды ремонта'!I8</f>
        <v>1500000</v>
      </c>
      <c r="S10" s="55">
        <v>1500000</v>
      </c>
      <c r="T10" s="54"/>
      <c r="U10" s="54"/>
      <c r="V10" s="54"/>
      <c r="W10" s="54"/>
      <c r="X10" s="49"/>
      <c r="Y10" s="54">
        <v>2016</v>
      </c>
    </row>
    <row r="11" spans="1:25" s="62" customFormat="1" ht="31.5">
      <c r="A11" s="56">
        <v>2</v>
      </c>
      <c r="B11" s="56" t="s">
        <v>78</v>
      </c>
      <c r="C11" s="56" t="s">
        <v>77</v>
      </c>
      <c r="D11" s="56"/>
      <c r="E11" s="57" t="s">
        <v>72</v>
      </c>
      <c r="F11" s="56">
        <v>6</v>
      </c>
      <c r="G11" s="56"/>
      <c r="H11" s="58"/>
      <c r="I11" s="59">
        <v>1986</v>
      </c>
      <c r="J11" s="60"/>
      <c r="K11" s="60" t="s">
        <v>75</v>
      </c>
      <c r="L11" s="60">
        <v>9</v>
      </c>
      <c r="M11" s="60">
        <v>1</v>
      </c>
      <c r="N11" s="60">
        <v>4882</v>
      </c>
      <c r="O11" s="60"/>
      <c r="P11" s="60">
        <f>N11-34.1-43.1</f>
        <v>4804.7999999999993</v>
      </c>
      <c r="Q11" s="56">
        <v>234</v>
      </c>
      <c r="R11" s="61">
        <f>'виды ремонта'!I9</f>
        <v>1500000</v>
      </c>
      <c r="S11" s="61">
        <v>1500000</v>
      </c>
      <c r="T11" s="60"/>
      <c r="U11" s="60"/>
      <c r="V11" s="60"/>
      <c r="W11" s="60"/>
      <c r="X11" s="56"/>
      <c r="Y11" s="60">
        <v>2016</v>
      </c>
    </row>
    <row r="12" spans="1:25" s="62" customFormat="1" ht="31.5">
      <c r="A12" s="56">
        <v>3</v>
      </c>
      <c r="B12" s="56" t="s">
        <v>78</v>
      </c>
      <c r="C12" s="56" t="s">
        <v>77</v>
      </c>
      <c r="D12" s="56"/>
      <c r="E12" s="57" t="s">
        <v>73</v>
      </c>
      <c r="F12" s="56">
        <v>1</v>
      </c>
      <c r="G12" s="56"/>
      <c r="H12" s="58"/>
      <c r="I12" s="59">
        <v>1985</v>
      </c>
      <c r="J12" s="60"/>
      <c r="K12" s="60" t="s">
        <v>74</v>
      </c>
      <c r="L12" s="60">
        <v>9</v>
      </c>
      <c r="M12" s="60">
        <v>4</v>
      </c>
      <c r="N12" s="60">
        <v>7762.4</v>
      </c>
      <c r="O12" s="60"/>
      <c r="P12" s="60">
        <f>N12-49.8-36.7</f>
        <v>7675.9</v>
      </c>
      <c r="Q12" s="56">
        <v>368</v>
      </c>
      <c r="R12" s="61">
        <f>'виды ремонта'!I10</f>
        <v>6000000</v>
      </c>
      <c r="S12" s="61">
        <v>6000000</v>
      </c>
      <c r="T12" s="60"/>
      <c r="U12" s="60"/>
      <c r="V12" s="60"/>
      <c r="W12" s="60"/>
      <c r="X12" s="56"/>
      <c r="Y12" s="60">
        <v>2016</v>
      </c>
    </row>
    <row r="13" spans="1:25" s="46" customFormat="1" ht="31.5">
      <c r="A13" s="49">
        <v>4</v>
      </c>
      <c r="B13" s="50" t="s">
        <v>78</v>
      </c>
      <c r="C13" s="49" t="s">
        <v>77</v>
      </c>
      <c r="D13" s="49"/>
      <c r="E13" s="50" t="s">
        <v>69</v>
      </c>
      <c r="F13" s="50">
        <v>7</v>
      </c>
      <c r="G13" s="50"/>
      <c r="H13" s="63"/>
      <c r="I13" s="64">
        <v>1976</v>
      </c>
      <c r="J13" s="65"/>
      <c r="K13" s="50" t="s">
        <v>75</v>
      </c>
      <c r="L13" s="65">
        <v>5</v>
      </c>
      <c r="M13" s="65">
        <v>1</v>
      </c>
      <c r="N13" s="54">
        <v>2835.7</v>
      </c>
      <c r="O13" s="65"/>
      <c r="P13" s="54">
        <f>N13-38.3</f>
        <v>2797.3999999999996</v>
      </c>
      <c r="Q13" s="50">
        <v>165</v>
      </c>
      <c r="R13" s="66">
        <f>'виды ремонта'!I11</f>
        <v>3400000</v>
      </c>
      <c r="S13" s="66">
        <v>3400000</v>
      </c>
      <c r="T13" s="65"/>
      <c r="U13" s="65"/>
      <c r="V13" s="65"/>
      <c r="W13" s="54"/>
      <c r="X13" s="49"/>
      <c r="Y13" s="49">
        <v>2016</v>
      </c>
    </row>
    <row r="14" spans="1:25" s="74" customFormat="1" ht="15.75">
      <c r="A14" s="79" t="s">
        <v>81</v>
      </c>
      <c r="B14" s="80"/>
      <c r="C14" s="87"/>
      <c r="D14" s="67"/>
      <c r="E14" s="68"/>
      <c r="F14" s="68"/>
      <c r="G14" s="68"/>
      <c r="H14" s="69"/>
      <c r="I14" s="70"/>
      <c r="J14" s="71"/>
      <c r="K14" s="68"/>
      <c r="L14" s="71"/>
      <c r="M14" s="71"/>
      <c r="N14" s="71">
        <f>SUM(N10:N13)</f>
        <v>20405.600000000002</v>
      </c>
      <c r="O14" s="71"/>
      <c r="P14" s="71">
        <f>SUM(P10:P13)</f>
        <v>20062.199999999997</v>
      </c>
      <c r="Q14" s="68">
        <f>SUM(Q10:Q13)</f>
        <v>1036</v>
      </c>
      <c r="R14" s="72">
        <f>SUM(R10:R13)</f>
        <v>12400000</v>
      </c>
      <c r="S14" s="72">
        <v>12400000</v>
      </c>
      <c r="T14" s="71"/>
      <c r="U14" s="71"/>
      <c r="V14" s="71"/>
      <c r="W14" s="73"/>
      <c r="X14" s="67"/>
      <c r="Y14" s="67"/>
    </row>
    <row r="15" spans="1:25" s="46" customFormat="1" ht="31.5">
      <c r="A15" s="49">
        <v>5</v>
      </c>
      <c r="B15" s="50" t="s">
        <v>78</v>
      </c>
      <c r="C15" s="49" t="s">
        <v>77</v>
      </c>
      <c r="D15" s="49"/>
      <c r="E15" s="51" t="s">
        <v>69</v>
      </c>
      <c r="F15" s="49">
        <v>8</v>
      </c>
      <c r="G15" s="49"/>
      <c r="H15" s="52"/>
      <c r="I15" s="53">
        <v>1979</v>
      </c>
      <c r="J15" s="54"/>
      <c r="K15" s="54" t="s">
        <v>75</v>
      </c>
      <c r="L15" s="54">
        <v>5</v>
      </c>
      <c r="M15" s="54">
        <v>4</v>
      </c>
      <c r="N15" s="54">
        <v>2843.9</v>
      </c>
      <c r="O15" s="54"/>
      <c r="P15" s="54">
        <f>N15-40.6-30.3-30.8</f>
        <v>2742.2</v>
      </c>
      <c r="Q15" s="49">
        <v>152</v>
      </c>
      <c r="R15" s="55">
        <f>'виды ремонта'!I13</f>
        <v>2500000</v>
      </c>
      <c r="S15" s="55">
        <v>2500000</v>
      </c>
      <c r="T15" s="54"/>
      <c r="U15" s="54"/>
      <c r="V15" s="54"/>
      <c r="W15" s="54"/>
      <c r="X15" s="49"/>
      <c r="Y15" s="54">
        <v>2017</v>
      </c>
    </row>
    <row r="16" spans="1:25" s="46" customFormat="1" ht="31.5">
      <c r="A16" s="49">
        <v>6</v>
      </c>
      <c r="B16" s="50" t="s">
        <v>78</v>
      </c>
      <c r="C16" s="49" t="s">
        <v>77</v>
      </c>
      <c r="D16" s="49"/>
      <c r="E16" s="51" t="s">
        <v>73</v>
      </c>
      <c r="F16" s="49">
        <v>3</v>
      </c>
      <c r="G16" s="49"/>
      <c r="H16" s="52"/>
      <c r="I16" s="53">
        <v>1986</v>
      </c>
      <c r="J16" s="54"/>
      <c r="K16" s="54" t="s">
        <v>74</v>
      </c>
      <c r="L16" s="54">
        <v>9</v>
      </c>
      <c r="M16" s="54">
        <v>4</v>
      </c>
      <c r="N16" s="54">
        <v>7727.3</v>
      </c>
      <c r="O16" s="54"/>
      <c r="P16" s="54">
        <f>N16-50.2-50.8-50.1-50.5</f>
        <v>7525.7</v>
      </c>
      <c r="Q16" s="49">
        <v>349</v>
      </c>
      <c r="R16" s="55">
        <f>'виды ремонта'!I14</f>
        <v>6000000</v>
      </c>
      <c r="S16" s="55">
        <v>6000000</v>
      </c>
      <c r="T16" s="54"/>
      <c r="U16" s="54"/>
      <c r="V16" s="54"/>
      <c r="W16" s="54"/>
      <c r="X16" s="49"/>
      <c r="Y16" s="54">
        <v>2017</v>
      </c>
    </row>
    <row r="17" spans="1:25" s="46" customFormat="1" ht="31.5">
      <c r="A17" s="49">
        <v>9</v>
      </c>
      <c r="B17" s="50" t="s">
        <v>78</v>
      </c>
      <c r="C17" s="49" t="s">
        <v>77</v>
      </c>
      <c r="D17" s="49"/>
      <c r="E17" s="51" t="s">
        <v>69</v>
      </c>
      <c r="F17" s="49">
        <v>6</v>
      </c>
      <c r="G17" s="49"/>
      <c r="H17" s="52"/>
      <c r="I17" s="53">
        <v>1979</v>
      </c>
      <c r="J17" s="54"/>
      <c r="K17" s="54" t="s">
        <v>75</v>
      </c>
      <c r="L17" s="54">
        <v>5</v>
      </c>
      <c r="M17" s="54">
        <v>4</v>
      </c>
      <c r="N17" s="65">
        <v>3030.5</v>
      </c>
      <c r="O17" s="54"/>
      <c r="P17" s="65">
        <v>1911</v>
      </c>
      <c r="Q17" s="49">
        <v>223</v>
      </c>
      <c r="R17" s="55">
        <f>'виды ремонта'!I15</f>
        <v>1000000</v>
      </c>
      <c r="S17" s="55">
        <v>1000000</v>
      </c>
      <c r="T17" s="54"/>
      <c r="U17" s="54"/>
      <c r="V17" s="54"/>
      <c r="W17" s="54"/>
      <c r="X17" s="49"/>
      <c r="Y17" s="54">
        <v>2017</v>
      </c>
    </row>
    <row r="18" spans="1:25" s="46" customFormat="1" ht="31.5">
      <c r="A18" s="49">
        <v>11</v>
      </c>
      <c r="B18" s="50" t="s">
        <v>78</v>
      </c>
      <c r="C18" s="49" t="s">
        <v>77</v>
      </c>
      <c r="D18" s="49"/>
      <c r="E18" s="50" t="s">
        <v>69</v>
      </c>
      <c r="F18" s="50">
        <v>4</v>
      </c>
      <c r="G18" s="50"/>
      <c r="H18" s="63"/>
      <c r="I18" s="64">
        <v>1982</v>
      </c>
      <c r="J18" s="65"/>
      <c r="K18" s="50" t="s">
        <v>75</v>
      </c>
      <c r="L18" s="65">
        <v>5</v>
      </c>
      <c r="M18" s="65">
        <v>1</v>
      </c>
      <c r="N18" s="65">
        <v>3217</v>
      </c>
      <c r="O18" s="65"/>
      <c r="P18" s="65">
        <v>1937</v>
      </c>
      <c r="Q18" s="50">
        <v>226</v>
      </c>
      <c r="R18" s="55">
        <f>'виды ремонта'!I16</f>
        <v>3400000</v>
      </c>
      <c r="S18" s="55">
        <v>3400000</v>
      </c>
      <c r="T18" s="65"/>
      <c r="U18" s="65"/>
      <c r="V18" s="65"/>
      <c r="W18" s="54"/>
      <c r="X18" s="49"/>
      <c r="Y18" s="49">
        <v>2017</v>
      </c>
    </row>
    <row r="19" spans="1:25" s="39" customFormat="1" ht="15.75">
      <c r="A19" s="79" t="s">
        <v>89</v>
      </c>
      <c r="B19" s="80"/>
      <c r="C19" s="87"/>
      <c r="D19" s="79"/>
      <c r="E19" s="80"/>
      <c r="F19" s="87"/>
      <c r="G19" s="79"/>
      <c r="H19" s="80"/>
      <c r="I19" s="40" t="s">
        <v>0</v>
      </c>
      <c r="J19" s="40" t="s">
        <v>0</v>
      </c>
      <c r="K19" s="40" t="s">
        <v>0</v>
      </c>
      <c r="L19" s="40" t="s">
        <v>0</v>
      </c>
      <c r="M19" s="40" t="s">
        <v>0</v>
      </c>
      <c r="N19" s="40">
        <f>SUM(N15:N18)</f>
        <v>16818.7</v>
      </c>
      <c r="O19" s="40"/>
      <c r="P19" s="40">
        <f>SUM(P15:P18)</f>
        <v>14115.9</v>
      </c>
      <c r="Q19" s="40">
        <f>SUM(Q15:Q18)</f>
        <v>950</v>
      </c>
      <c r="R19" s="35">
        <f>SUM(R15:R18)</f>
        <v>12900000</v>
      </c>
      <c r="S19" s="35">
        <v>12900000</v>
      </c>
      <c r="T19" s="40"/>
      <c r="U19" s="40"/>
      <c r="V19" s="40"/>
      <c r="W19" s="40"/>
      <c r="X19" s="40"/>
      <c r="Y19" s="40"/>
    </row>
    <row r="22" spans="1:25" ht="18.7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25" ht="18.7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25" ht="18.7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</sheetData>
  <mergeCells count="31">
    <mergeCell ref="A4:Y4"/>
    <mergeCell ref="A5:A8"/>
    <mergeCell ref="I5:J5"/>
    <mergeCell ref="K5:K8"/>
    <mergeCell ref="L5:L8"/>
    <mergeCell ref="M5:M8"/>
    <mergeCell ref="N5:N7"/>
    <mergeCell ref="Q5:Q7"/>
    <mergeCell ref="R5:V5"/>
    <mergeCell ref="W5:W7"/>
    <mergeCell ref="X5:X7"/>
    <mergeCell ref="S6:V6"/>
    <mergeCell ref="B6:B8"/>
    <mergeCell ref="D6:D8"/>
    <mergeCell ref="C6:C8"/>
    <mergeCell ref="G19:H19"/>
    <mergeCell ref="Y5:Y8"/>
    <mergeCell ref="I6:I8"/>
    <mergeCell ref="J6:J8"/>
    <mergeCell ref="O6:O7"/>
    <mergeCell ref="P6:P7"/>
    <mergeCell ref="R6:R7"/>
    <mergeCell ref="B5:H5"/>
    <mergeCell ref="H6:H8"/>
    <mergeCell ref="G6:G8"/>
    <mergeCell ref="F6:F8"/>
    <mergeCell ref="E6:E8"/>
    <mergeCell ref="O5:P5"/>
    <mergeCell ref="A14:C14"/>
    <mergeCell ref="A19:C19"/>
    <mergeCell ref="D19:F19"/>
  </mergeCells>
  <phoneticPr fontId="0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AQ25"/>
  <sheetViews>
    <sheetView view="pageBreakPreview" topLeftCell="D1" zoomScale="80" zoomScaleSheetLayoutView="80" workbookViewId="0">
      <selection activeCell="J15" sqref="J15"/>
    </sheetView>
  </sheetViews>
  <sheetFormatPr defaultRowHeight="15"/>
  <cols>
    <col min="1" max="1" width="3.7109375" customWidth="1"/>
    <col min="2" max="2" width="6.85546875" style="10" customWidth="1"/>
    <col min="3" max="3" width="22.5703125" customWidth="1"/>
    <col min="4" max="4" width="1.85546875" customWidth="1"/>
    <col min="5" max="5" width="16" customWidth="1"/>
    <col min="6" max="6" width="5.7109375" customWidth="1"/>
    <col min="7" max="7" width="1.85546875" customWidth="1"/>
    <col min="8" max="8" width="2" customWidth="1"/>
    <col min="9" max="9" width="19.42578125" customWidth="1"/>
    <col min="10" max="10" width="12.85546875" customWidth="1"/>
    <col min="11" max="11" width="13.28515625" customWidth="1"/>
    <col min="12" max="12" width="12.42578125" customWidth="1"/>
    <col min="13" max="13" width="13.5703125" customWidth="1"/>
    <col min="14" max="14" width="5.140625" customWidth="1"/>
    <col min="15" max="15" width="5.5703125" customWidth="1"/>
    <col min="16" max="16" width="5.42578125" customWidth="1"/>
    <col min="17" max="17" width="12.5703125" customWidth="1"/>
    <col min="18" max="18" width="9.140625" customWidth="1"/>
    <col min="19" max="19" width="13.5703125" customWidth="1"/>
    <col min="20" max="20" width="4.5703125" customWidth="1"/>
    <col min="21" max="21" width="4" customWidth="1"/>
    <col min="22" max="22" width="4.42578125" customWidth="1"/>
    <col min="23" max="23" width="4.140625" customWidth="1"/>
    <col min="24" max="24" width="3.5703125" customWidth="1"/>
    <col min="25" max="25" width="5.42578125" customWidth="1"/>
    <col min="26" max="26" width="4.28515625" customWidth="1"/>
    <col min="27" max="27" width="6.42578125" customWidth="1"/>
    <col min="28" max="28" width="4.7109375" customWidth="1"/>
    <col min="29" max="29" width="6.140625" customWidth="1"/>
    <col min="30" max="30" width="4.7109375" customWidth="1"/>
    <col min="31" max="32" width="4.85546875" customWidth="1"/>
    <col min="33" max="34" width="4.5703125" customWidth="1"/>
    <col min="35" max="35" width="5.140625" customWidth="1"/>
    <col min="36" max="36" width="4.5703125" customWidth="1"/>
    <col min="37" max="37" width="4.7109375" customWidth="1"/>
    <col min="38" max="38" width="5" customWidth="1"/>
    <col min="39" max="39" width="5.140625" customWidth="1"/>
    <col min="40" max="40" width="4.7109375" customWidth="1"/>
    <col min="41" max="41" width="5" bestFit="1" customWidth="1"/>
    <col min="42" max="42" width="5.7109375" customWidth="1"/>
    <col min="43" max="43" width="15" customWidth="1"/>
  </cols>
  <sheetData>
    <row r="1" spans="1:43" ht="15.75">
      <c r="N1" s="45"/>
      <c r="O1" s="46"/>
      <c r="P1" s="46"/>
      <c r="R1" s="46" t="s">
        <v>84</v>
      </c>
      <c r="AA1" s="99"/>
      <c r="AB1" s="99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</row>
    <row r="2" spans="1:43">
      <c r="AA2" s="30"/>
      <c r="AB2" s="30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3" ht="36" customHeight="1">
      <c r="A3" s="98" t="s">
        <v>86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3" ht="15" customHeight="1">
      <c r="A4" s="101" t="s">
        <v>31</v>
      </c>
      <c r="B4" s="84" t="s">
        <v>25</v>
      </c>
      <c r="C4" s="84"/>
      <c r="D4" s="84"/>
      <c r="E4" s="84"/>
      <c r="F4" s="84"/>
      <c r="G4" s="84"/>
      <c r="H4" s="84"/>
      <c r="I4" s="101" t="s">
        <v>30</v>
      </c>
      <c r="J4" s="104" t="s">
        <v>53</v>
      </c>
      <c r="K4" s="104"/>
      <c r="L4" s="104"/>
      <c r="M4" s="104"/>
      <c r="N4" s="104"/>
      <c r="O4" s="104"/>
      <c r="P4" s="104" t="s">
        <v>59</v>
      </c>
      <c r="Q4" s="104"/>
      <c r="R4" s="104" t="s">
        <v>60</v>
      </c>
      <c r="S4" s="104"/>
      <c r="T4" s="104" t="s">
        <v>61</v>
      </c>
      <c r="U4" s="104"/>
      <c r="V4" s="104" t="s">
        <v>62</v>
      </c>
      <c r="W4" s="104"/>
      <c r="X4" s="104" t="s">
        <v>63</v>
      </c>
      <c r="Y4" s="104"/>
      <c r="Z4" s="104" t="s">
        <v>64</v>
      </c>
      <c r="AA4" s="104"/>
      <c r="AB4" s="104" t="s">
        <v>65</v>
      </c>
      <c r="AC4" s="104"/>
      <c r="AD4" s="104" t="s">
        <v>45</v>
      </c>
      <c r="AE4" s="104"/>
      <c r="AF4" s="105" t="s">
        <v>66</v>
      </c>
      <c r="AG4" s="105"/>
      <c r="AH4" s="105"/>
      <c r="AI4" s="105"/>
      <c r="AJ4" s="105"/>
      <c r="AK4" s="105"/>
      <c r="AL4" s="105"/>
      <c r="AM4" s="105"/>
      <c r="AN4" s="105"/>
      <c r="AO4" s="105"/>
      <c r="AP4" s="104" t="s">
        <v>46</v>
      </c>
      <c r="AQ4" s="104" t="s">
        <v>47</v>
      </c>
    </row>
    <row r="5" spans="1:43" ht="109.5" customHeight="1">
      <c r="A5" s="102"/>
      <c r="B5" s="81" t="s">
        <v>39</v>
      </c>
      <c r="C5" s="81" t="s">
        <v>40</v>
      </c>
      <c r="D5" s="81" t="s">
        <v>68</v>
      </c>
      <c r="E5" s="81" t="s">
        <v>41</v>
      </c>
      <c r="F5" s="81" t="s">
        <v>42</v>
      </c>
      <c r="G5" s="81" t="s">
        <v>43</v>
      </c>
      <c r="H5" s="81" t="s">
        <v>44</v>
      </c>
      <c r="I5" s="102"/>
      <c r="J5" s="4" t="s">
        <v>54</v>
      </c>
      <c r="K5" s="4" t="s">
        <v>55</v>
      </c>
      <c r="L5" s="4" t="s">
        <v>56</v>
      </c>
      <c r="M5" s="4" t="s">
        <v>57</v>
      </c>
      <c r="N5" s="4" t="s">
        <v>58</v>
      </c>
      <c r="O5" s="4" t="s">
        <v>67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 t="s">
        <v>48</v>
      </c>
      <c r="AG5" s="104"/>
      <c r="AH5" s="104" t="s">
        <v>49</v>
      </c>
      <c r="AI5" s="104"/>
      <c r="AJ5" s="104" t="s">
        <v>50</v>
      </c>
      <c r="AK5" s="104"/>
      <c r="AL5" s="104" t="s">
        <v>51</v>
      </c>
      <c r="AM5" s="104"/>
      <c r="AN5" s="104" t="s">
        <v>52</v>
      </c>
      <c r="AO5" s="104"/>
      <c r="AP5" s="104"/>
      <c r="AQ5" s="104"/>
    </row>
    <row r="6" spans="1:43" ht="38.25">
      <c r="A6" s="103"/>
      <c r="B6" s="83"/>
      <c r="C6" s="83"/>
      <c r="D6" s="83"/>
      <c r="E6" s="83"/>
      <c r="F6" s="83"/>
      <c r="G6" s="83"/>
      <c r="H6" s="83"/>
      <c r="I6" s="4" t="s">
        <v>2</v>
      </c>
      <c r="J6" s="4" t="s">
        <v>2</v>
      </c>
      <c r="K6" s="4" t="s">
        <v>2</v>
      </c>
      <c r="L6" s="4" t="s">
        <v>2</v>
      </c>
      <c r="M6" s="4" t="s">
        <v>2</v>
      </c>
      <c r="N6" s="4" t="s">
        <v>2</v>
      </c>
      <c r="O6" s="4" t="s">
        <v>2</v>
      </c>
      <c r="P6" s="4" t="s">
        <v>29</v>
      </c>
      <c r="Q6" s="4" t="s">
        <v>2</v>
      </c>
      <c r="R6" s="4" t="s">
        <v>28</v>
      </c>
      <c r="S6" s="4" t="s">
        <v>2</v>
      </c>
      <c r="T6" s="23" t="s">
        <v>4</v>
      </c>
      <c r="U6" s="4" t="s">
        <v>2</v>
      </c>
      <c r="V6" s="23" t="s">
        <v>4</v>
      </c>
      <c r="W6" s="23" t="s">
        <v>80</v>
      </c>
      <c r="X6" s="4" t="s">
        <v>27</v>
      </c>
      <c r="Y6" s="4" t="s">
        <v>2</v>
      </c>
      <c r="Z6" s="4" t="s">
        <v>28</v>
      </c>
      <c r="AA6" s="4" t="s">
        <v>2</v>
      </c>
      <c r="AB6" s="23" t="s">
        <v>4</v>
      </c>
      <c r="AC6" s="4" t="s">
        <v>2</v>
      </c>
      <c r="AD6" s="4" t="s">
        <v>29</v>
      </c>
      <c r="AE6" s="4" t="s">
        <v>2</v>
      </c>
      <c r="AF6" s="4" t="s">
        <v>29</v>
      </c>
      <c r="AG6" s="4" t="s">
        <v>2</v>
      </c>
      <c r="AH6" s="4" t="s">
        <v>29</v>
      </c>
      <c r="AI6" s="4" t="s">
        <v>2</v>
      </c>
      <c r="AJ6" s="4" t="s">
        <v>29</v>
      </c>
      <c r="AK6" s="4" t="s">
        <v>2</v>
      </c>
      <c r="AL6" s="4" t="s">
        <v>29</v>
      </c>
      <c r="AM6" s="4" t="s">
        <v>2</v>
      </c>
      <c r="AN6" s="4" t="s">
        <v>29</v>
      </c>
      <c r="AO6" s="4" t="s">
        <v>2</v>
      </c>
      <c r="AP6" s="4" t="s">
        <v>2</v>
      </c>
      <c r="AQ6" s="4" t="s">
        <v>2</v>
      </c>
    </row>
    <row r="7" spans="1:43" s="21" customFormat="1" ht="13.5" customHeight="1">
      <c r="A7" s="22">
        <v>1</v>
      </c>
      <c r="B7" s="22">
        <v>2</v>
      </c>
      <c r="C7" s="22">
        <v>3</v>
      </c>
      <c r="D7" s="22">
        <v>4</v>
      </c>
      <c r="E7" s="22"/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  <c r="S7" s="22">
        <v>19</v>
      </c>
      <c r="T7" s="22">
        <v>20</v>
      </c>
      <c r="U7" s="22">
        <v>21</v>
      </c>
      <c r="V7" s="22">
        <v>22</v>
      </c>
      <c r="W7" s="22">
        <v>23</v>
      </c>
      <c r="X7" s="22">
        <v>24</v>
      </c>
      <c r="Y7" s="22">
        <v>25</v>
      </c>
      <c r="Z7" s="22">
        <v>26</v>
      </c>
      <c r="AA7" s="22">
        <v>27</v>
      </c>
      <c r="AB7" s="22">
        <v>28</v>
      </c>
      <c r="AC7" s="22">
        <v>29</v>
      </c>
      <c r="AD7" s="22">
        <v>30</v>
      </c>
      <c r="AE7" s="22">
        <v>31</v>
      </c>
      <c r="AF7" s="22">
        <v>32</v>
      </c>
      <c r="AG7" s="22">
        <v>33</v>
      </c>
      <c r="AH7" s="22">
        <v>34</v>
      </c>
      <c r="AI7" s="22">
        <v>35</v>
      </c>
      <c r="AJ7" s="22">
        <v>36</v>
      </c>
      <c r="AK7" s="22">
        <v>37</v>
      </c>
      <c r="AL7" s="22">
        <v>38</v>
      </c>
      <c r="AM7" s="22">
        <v>39</v>
      </c>
      <c r="AN7" s="22">
        <v>40</v>
      </c>
      <c r="AO7" s="22">
        <v>41</v>
      </c>
      <c r="AP7" s="22">
        <v>42</v>
      </c>
      <c r="AQ7" s="22">
        <v>43</v>
      </c>
    </row>
    <row r="8" spans="1:43" ht="19.5" customHeight="1">
      <c r="A8" s="1">
        <v>1</v>
      </c>
      <c r="B8" s="12" t="s">
        <v>78</v>
      </c>
      <c r="C8" s="24" t="s">
        <v>76</v>
      </c>
      <c r="D8" s="28"/>
      <c r="E8" s="25" t="s">
        <v>70</v>
      </c>
      <c r="F8" s="1">
        <v>2</v>
      </c>
      <c r="G8" s="1"/>
      <c r="H8" s="5"/>
      <c r="I8" s="14">
        <v>1500000</v>
      </c>
      <c r="J8" s="15"/>
      <c r="K8" s="15"/>
      <c r="L8" s="15"/>
      <c r="M8" s="15"/>
      <c r="N8" s="15"/>
      <c r="O8" s="15"/>
      <c r="P8" s="15">
        <v>1</v>
      </c>
      <c r="Q8" s="14">
        <v>1500000</v>
      </c>
      <c r="R8" s="15"/>
      <c r="S8" s="15"/>
      <c r="T8" s="15"/>
      <c r="U8" s="15"/>
      <c r="V8" s="15"/>
      <c r="W8" s="15"/>
      <c r="X8" s="15"/>
      <c r="Y8" s="15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9"/>
    </row>
    <row r="9" spans="1:43" ht="22.5" customHeight="1">
      <c r="A9" s="1">
        <v>2</v>
      </c>
      <c r="B9" s="12" t="s">
        <v>78</v>
      </c>
      <c r="C9" s="24" t="s">
        <v>76</v>
      </c>
      <c r="D9" s="28"/>
      <c r="E9" s="25" t="s">
        <v>70</v>
      </c>
      <c r="F9" s="1">
        <v>6</v>
      </c>
      <c r="G9" s="1"/>
      <c r="H9" s="5"/>
      <c r="I9" s="14">
        <v>1500000</v>
      </c>
      <c r="J9" s="15"/>
      <c r="K9" s="15"/>
      <c r="L9" s="15"/>
      <c r="M9" s="15"/>
      <c r="N9" s="15"/>
      <c r="O9" s="15"/>
      <c r="P9" s="15">
        <v>1</v>
      </c>
      <c r="Q9" s="14">
        <v>1500000</v>
      </c>
      <c r="R9" s="15"/>
      <c r="S9" s="15"/>
      <c r="T9" s="15"/>
      <c r="U9" s="15"/>
      <c r="V9" s="15"/>
      <c r="W9" s="15"/>
      <c r="X9" s="15"/>
      <c r="Y9" s="15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9"/>
    </row>
    <row r="10" spans="1:43" ht="21.75" customHeight="1">
      <c r="A10" s="11">
        <v>3</v>
      </c>
      <c r="B10" s="12" t="s">
        <v>78</v>
      </c>
      <c r="C10" s="24" t="s">
        <v>76</v>
      </c>
      <c r="D10" s="28"/>
      <c r="E10" s="25" t="s">
        <v>71</v>
      </c>
      <c r="F10" s="1">
        <v>1</v>
      </c>
      <c r="G10" s="1"/>
      <c r="H10" s="5"/>
      <c r="I10" s="14">
        <v>6000000</v>
      </c>
      <c r="J10" s="15"/>
      <c r="K10" s="15"/>
      <c r="L10" s="15"/>
      <c r="M10" s="15"/>
      <c r="N10" s="15"/>
      <c r="O10" s="15"/>
      <c r="P10" s="15">
        <v>4</v>
      </c>
      <c r="Q10" s="14">
        <v>6000000</v>
      </c>
      <c r="R10" s="15"/>
      <c r="S10" s="15"/>
      <c r="T10" s="15"/>
      <c r="U10" s="15"/>
      <c r="V10" s="15"/>
      <c r="W10" s="15"/>
      <c r="X10" s="15"/>
      <c r="Y10" s="15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9"/>
    </row>
    <row r="11" spans="1:43" ht="18.75" customHeight="1">
      <c r="A11" s="11">
        <v>4</v>
      </c>
      <c r="B11" s="12" t="s">
        <v>78</v>
      </c>
      <c r="C11" s="24" t="s">
        <v>76</v>
      </c>
      <c r="D11" s="24"/>
      <c r="E11" s="26" t="s">
        <v>69</v>
      </c>
      <c r="F11" s="12">
        <v>7</v>
      </c>
      <c r="G11" s="12"/>
      <c r="H11" s="13"/>
      <c r="I11" s="16">
        <f>J11+K11+L11+M11</f>
        <v>3400000</v>
      </c>
      <c r="J11" s="16">
        <v>800000</v>
      </c>
      <c r="K11" s="16">
        <v>800000</v>
      </c>
      <c r="L11" s="16">
        <v>900000</v>
      </c>
      <c r="M11" s="16">
        <v>900000</v>
      </c>
      <c r="N11" s="15"/>
      <c r="O11" s="15"/>
      <c r="P11" s="15"/>
      <c r="Q11" s="16"/>
      <c r="R11" s="15"/>
      <c r="S11" s="15"/>
      <c r="T11" s="15"/>
      <c r="U11" s="15"/>
      <c r="V11" s="15"/>
      <c r="W11" s="15"/>
      <c r="X11" s="15"/>
      <c r="Y11" s="15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9"/>
    </row>
    <row r="12" spans="1:43" ht="18.75" customHeight="1">
      <c r="A12" s="106" t="s">
        <v>82</v>
      </c>
      <c r="B12" s="106"/>
      <c r="C12" s="106"/>
      <c r="D12" s="106"/>
      <c r="E12" s="106"/>
      <c r="F12" s="106"/>
      <c r="G12" s="106"/>
      <c r="H12" s="106"/>
      <c r="I12" s="36">
        <f>SUM(I8:I11)</f>
        <v>12400000</v>
      </c>
      <c r="J12" s="16"/>
      <c r="K12" s="16"/>
      <c r="L12" s="16"/>
      <c r="M12" s="16"/>
      <c r="N12" s="15"/>
      <c r="O12" s="15"/>
      <c r="P12" s="15"/>
      <c r="Q12" s="16"/>
      <c r="R12" s="15"/>
      <c r="S12" s="15"/>
      <c r="T12" s="15"/>
      <c r="U12" s="15"/>
      <c r="V12" s="15"/>
      <c r="W12" s="15"/>
      <c r="X12" s="15"/>
      <c r="Y12" s="15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9"/>
    </row>
    <row r="13" spans="1:43" ht="18.75">
      <c r="A13" s="29">
        <v>5</v>
      </c>
      <c r="B13" s="12" t="s">
        <v>78</v>
      </c>
      <c r="C13" s="24" t="s">
        <v>76</v>
      </c>
      <c r="D13" s="28"/>
      <c r="E13" s="25" t="s">
        <v>69</v>
      </c>
      <c r="F13" s="29">
        <v>8</v>
      </c>
      <c r="G13" s="29"/>
      <c r="H13" s="32"/>
      <c r="I13" s="14">
        <f>J13+K13+M13</f>
        <v>2500000</v>
      </c>
      <c r="J13" s="15">
        <v>800000</v>
      </c>
      <c r="K13" s="15">
        <v>800000</v>
      </c>
      <c r="L13" s="15"/>
      <c r="M13" s="15">
        <v>900000</v>
      </c>
      <c r="N13" s="15"/>
      <c r="O13" s="15"/>
      <c r="P13" s="15"/>
      <c r="Q13" s="14"/>
      <c r="R13" s="15"/>
      <c r="S13" s="15"/>
      <c r="T13" s="15"/>
      <c r="U13" s="15"/>
      <c r="V13" s="15"/>
      <c r="W13" s="15"/>
      <c r="X13" s="15"/>
      <c r="Y13" s="15"/>
      <c r="Z13" s="3"/>
      <c r="AA13" s="3"/>
      <c r="AB13" s="3"/>
      <c r="AC13" s="3"/>
      <c r="AD13" s="3"/>
      <c r="AE13" s="3"/>
      <c r="AF13" s="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4"/>
    </row>
    <row r="14" spans="1:43" ht="18.75">
      <c r="A14" s="29">
        <v>6</v>
      </c>
      <c r="B14" s="12" t="s">
        <v>78</v>
      </c>
      <c r="C14" s="24" t="s">
        <v>76</v>
      </c>
      <c r="D14" s="24"/>
      <c r="E14" s="26" t="s">
        <v>71</v>
      </c>
      <c r="F14" s="12">
        <v>3</v>
      </c>
      <c r="G14" s="12"/>
      <c r="H14" s="13"/>
      <c r="I14" s="14">
        <v>6000000</v>
      </c>
      <c r="J14" s="16"/>
      <c r="K14" s="16"/>
      <c r="L14" s="16"/>
      <c r="M14" s="16"/>
      <c r="N14" s="15"/>
      <c r="O14" s="15"/>
      <c r="P14" s="15">
        <v>4</v>
      </c>
      <c r="Q14" s="14">
        <v>6000000</v>
      </c>
      <c r="R14" s="15"/>
      <c r="S14" s="15"/>
      <c r="T14" s="15"/>
      <c r="U14" s="15"/>
      <c r="V14" s="15"/>
      <c r="W14" s="15"/>
      <c r="X14" s="15"/>
      <c r="Y14" s="15"/>
      <c r="Z14" s="3"/>
      <c r="AA14" s="3"/>
      <c r="AB14" s="3"/>
      <c r="AC14" s="3"/>
      <c r="AD14" s="3"/>
      <c r="AE14" s="3"/>
      <c r="AF14" s="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4"/>
    </row>
    <row r="15" spans="1:43" ht="18.75">
      <c r="A15" s="29">
        <v>9</v>
      </c>
      <c r="B15" s="12" t="s">
        <v>78</v>
      </c>
      <c r="C15" s="24" t="s">
        <v>76</v>
      </c>
      <c r="D15" s="28"/>
      <c r="E15" s="25" t="s">
        <v>69</v>
      </c>
      <c r="F15" s="29">
        <v>6</v>
      </c>
      <c r="G15" s="29"/>
      <c r="H15" s="32"/>
      <c r="I15" s="14">
        <v>1000000</v>
      </c>
      <c r="J15" s="15"/>
      <c r="K15" s="15"/>
      <c r="L15" s="15"/>
      <c r="M15" s="15"/>
      <c r="N15" s="15"/>
      <c r="O15" s="15"/>
      <c r="P15" s="15"/>
      <c r="Q15" s="14"/>
      <c r="R15" s="15">
        <v>830</v>
      </c>
      <c r="S15" s="15">
        <v>1000000</v>
      </c>
      <c r="T15" s="15"/>
      <c r="U15" s="15"/>
      <c r="V15" s="15"/>
      <c r="W15" s="15"/>
      <c r="X15" s="15"/>
      <c r="Y15" s="15"/>
      <c r="Z15" s="3"/>
      <c r="AA15" s="3"/>
      <c r="AB15" s="3"/>
      <c r="AC15" s="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4"/>
    </row>
    <row r="16" spans="1:43" ht="18.75">
      <c r="A16" s="29">
        <v>11</v>
      </c>
      <c r="B16" s="12" t="s">
        <v>78</v>
      </c>
      <c r="C16" s="24" t="s">
        <v>76</v>
      </c>
      <c r="D16" s="24"/>
      <c r="E16" s="26" t="s">
        <v>69</v>
      </c>
      <c r="F16" s="12">
        <v>4</v>
      </c>
      <c r="G16" s="12"/>
      <c r="H16" s="13"/>
      <c r="I16" s="16">
        <f>J16+K16+L16+M16+O16+S16+Y16</f>
        <v>3400000</v>
      </c>
      <c r="J16" s="16">
        <v>800000</v>
      </c>
      <c r="K16" s="16">
        <v>800000</v>
      </c>
      <c r="L16" s="16">
        <v>900000</v>
      </c>
      <c r="M16" s="16">
        <v>900000</v>
      </c>
      <c r="N16" s="15"/>
      <c r="O16" s="15"/>
      <c r="P16" s="15"/>
      <c r="Q16" s="16"/>
      <c r="R16" s="15"/>
      <c r="S16" s="15"/>
      <c r="T16" s="15"/>
      <c r="U16" s="15"/>
      <c r="V16" s="15"/>
      <c r="W16" s="15"/>
      <c r="X16" s="15"/>
      <c r="Y16" s="15"/>
      <c r="Z16" s="3"/>
      <c r="AA16" s="3"/>
      <c r="AB16" s="3"/>
      <c r="AC16" s="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4"/>
    </row>
    <row r="17" spans="1:43">
      <c r="A17" s="106" t="s">
        <v>87</v>
      </c>
      <c r="B17" s="106"/>
      <c r="C17" s="106"/>
      <c r="D17" s="106"/>
      <c r="E17" s="106"/>
      <c r="F17" s="106"/>
      <c r="G17" s="106"/>
      <c r="H17" s="106"/>
      <c r="I17" s="37">
        <f>SUM(I13:I16)</f>
        <v>12900000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9"/>
    </row>
    <row r="18" spans="1:43">
      <c r="I18" s="44"/>
    </row>
    <row r="22" spans="1:43" ht="15.7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43" ht="15.7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43" ht="15.7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43">
      <c r="B25"/>
    </row>
  </sheetData>
  <mergeCells count="31">
    <mergeCell ref="A17:H17"/>
    <mergeCell ref="AH5:AI5"/>
    <mergeCell ref="X4:Y5"/>
    <mergeCell ref="Z4:AA5"/>
    <mergeCell ref="AB4:AC5"/>
    <mergeCell ref="AD4:AE5"/>
    <mergeCell ref="E5:E6"/>
    <mergeCell ref="F5:F6"/>
    <mergeCell ref="G5:G6"/>
    <mergeCell ref="H5:H6"/>
    <mergeCell ref="AF5:AG5"/>
    <mergeCell ref="A12:H12"/>
    <mergeCell ref="AQ4:AQ5"/>
    <mergeCell ref="B5:B6"/>
    <mergeCell ref="C5:C6"/>
    <mergeCell ref="D5:D6"/>
    <mergeCell ref="AP4:AP5"/>
    <mergeCell ref="AJ5:AK5"/>
    <mergeCell ref="AL5:AM5"/>
    <mergeCell ref="AN5:AO5"/>
    <mergeCell ref="A3:S3"/>
    <mergeCell ref="AA1:AP1"/>
    <mergeCell ref="A4:A6"/>
    <mergeCell ref="B4:H4"/>
    <mergeCell ref="I4:I5"/>
    <mergeCell ref="J4:O4"/>
    <mergeCell ref="P4:Q5"/>
    <mergeCell ref="R4:S5"/>
    <mergeCell ref="T4:U5"/>
    <mergeCell ref="V4:W5"/>
    <mergeCell ref="AF4:AO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N12"/>
  <sheetViews>
    <sheetView view="pageBreakPreview" zoomScale="89" zoomScaleNormal="115" zoomScaleSheetLayoutView="89" workbookViewId="0">
      <selection activeCell="F16" sqref="F16"/>
    </sheetView>
  </sheetViews>
  <sheetFormatPr defaultRowHeight="15"/>
  <cols>
    <col min="1" max="1" width="4.140625" customWidth="1"/>
    <col min="2" max="2" width="17.7109375" customWidth="1"/>
    <col min="3" max="3" width="10.42578125" bestFit="1" customWidth="1"/>
    <col min="4" max="4" width="12.140625" customWidth="1"/>
    <col min="5" max="5" width="6.85546875" customWidth="1"/>
    <col min="6" max="6" width="8.140625" customWidth="1"/>
    <col min="7" max="7" width="7.28515625" customWidth="1"/>
    <col min="8" max="8" width="7" customWidth="1"/>
    <col min="9" max="9" width="8.140625" customWidth="1"/>
    <col min="10" max="10" width="12.28515625" customWidth="1"/>
    <col min="11" max="11" width="11.7109375" customWidth="1"/>
    <col min="12" max="12" width="11.42578125" customWidth="1"/>
    <col min="13" max="13" width="11" customWidth="1"/>
    <col min="14" max="14" width="13.140625" customWidth="1"/>
  </cols>
  <sheetData>
    <row r="1" spans="1:14" ht="15.75">
      <c r="A1" s="8"/>
      <c r="F1" s="45"/>
      <c r="G1" s="45"/>
      <c r="H1" s="45"/>
      <c r="I1" s="45"/>
      <c r="J1" s="45"/>
      <c r="K1" s="46"/>
      <c r="L1" s="46"/>
      <c r="M1" s="46" t="s">
        <v>85</v>
      </c>
      <c r="N1" s="46"/>
    </row>
    <row r="2" spans="1:14" ht="15.75">
      <c r="A2" s="8"/>
      <c r="F2" s="30"/>
      <c r="G2" s="30"/>
      <c r="H2" s="30"/>
      <c r="I2" s="30"/>
      <c r="J2" s="30"/>
      <c r="K2" s="47"/>
      <c r="L2" s="47"/>
      <c r="M2" s="47"/>
      <c r="N2" s="47"/>
    </row>
    <row r="3" spans="1:14" ht="15.75">
      <c r="A3" s="98" t="s">
        <v>38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62.25" customHeight="1">
      <c r="A4" s="101" t="s">
        <v>26</v>
      </c>
      <c r="B4" s="104" t="s">
        <v>37</v>
      </c>
      <c r="C4" s="107" t="s">
        <v>20</v>
      </c>
      <c r="D4" s="107" t="s">
        <v>18</v>
      </c>
      <c r="E4" s="104" t="s">
        <v>36</v>
      </c>
      <c r="F4" s="104"/>
      <c r="G4" s="104"/>
      <c r="H4" s="104"/>
      <c r="I4" s="104"/>
      <c r="J4" s="104" t="s">
        <v>17</v>
      </c>
      <c r="K4" s="104"/>
      <c r="L4" s="104"/>
      <c r="M4" s="104"/>
      <c r="N4" s="104"/>
    </row>
    <row r="5" spans="1:14" ht="38.25">
      <c r="A5" s="102"/>
      <c r="B5" s="104"/>
      <c r="C5" s="107"/>
      <c r="D5" s="107"/>
      <c r="E5" s="4" t="s">
        <v>35</v>
      </c>
      <c r="F5" s="4" t="s">
        <v>34</v>
      </c>
      <c r="G5" s="4" t="s">
        <v>33</v>
      </c>
      <c r="H5" s="4" t="s">
        <v>32</v>
      </c>
      <c r="I5" s="4" t="s">
        <v>10</v>
      </c>
      <c r="J5" s="4" t="s">
        <v>35</v>
      </c>
      <c r="K5" s="4" t="s">
        <v>34</v>
      </c>
      <c r="L5" s="4" t="s">
        <v>33</v>
      </c>
      <c r="M5" s="4" t="s">
        <v>32</v>
      </c>
      <c r="N5" s="4" t="s">
        <v>10</v>
      </c>
    </row>
    <row r="6" spans="1:14">
      <c r="A6" s="103"/>
      <c r="B6" s="104"/>
      <c r="C6" s="7" t="s">
        <v>28</v>
      </c>
      <c r="D6" s="3" t="s">
        <v>3</v>
      </c>
      <c r="E6" s="3" t="s">
        <v>29</v>
      </c>
      <c r="F6" s="3" t="s">
        <v>29</v>
      </c>
      <c r="G6" s="3" t="s">
        <v>29</v>
      </c>
      <c r="H6" s="3" t="s">
        <v>29</v>
      </c>
      <c r="I6" s="3" t="s">
        <v>29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</row>
    <row r="7" spans="1:14" s="21" customFormat="1" ht="11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</row>
    <row r="8" spans="1:14">
      <c r="A8" s="5"/>
      <c r="B8" s="4">
        <v>2016</v>
      </c>
      <c r="C8" s="38"/>
      <c r="D8" s="38"/>
      <c r="E8" s="5"/>
      <c r="F8" s="5"/>
      <c r="G8" s="5"/>
      <c r="H8" s="5"/>
      <c r="I8" s="5"/>
      <c r="J8" s="17"/>
      <c r="K8" s="17"/>
      <c r="L8" s="17"/>
      <c r="M8" s="17"/>
      <c r="N8" s="17"/>
    </row>
    <row r="9" spans="1:14" ht="25.5">
      <c r="A9" s="5"/>
      <c r="B9" s="18" t="s">
        <v>79</v>
      </c>
      <c r="C9" s="6">
        <f>'перечень МКД'!N10+'перечень МКД'!N11+'перечень МКД'!N12+'перечень МКД'!N13</f>
        <v>20405.600000000002</v>
      </c>
      <c r="D9" s="5">
        <f>'перечень МКД'!Q10+'перечень МКД'!Q11+'перечень МКД'!Q12+'перечень МКД'!Q13</f>
        <v>1036</v>
      </c>
      <c r="E9" s="5"/>
      <c r="F9" s="5">
        <v>1</v>
      </c>
      <c r="G9" s="5">
        <v>2</v>
      </c>
      <c r="H9" s="5">
        <v>1</v>
      </c>
      <c r="I9" s="5"/>
      <c r="J9" s="17"/>
      <c r="K9" s="17">
        <v>3400000</v>
      </c>
      <c r="L9" s="17">
        <v>3000000</v>
      </c>
      <c r="M9" s="17">
        <v>6000000</v>
      </c>
      <c r="N9" s="17">
        <v>12400000</v>
      </c>
    </row>
    <row r="10" spans="1:14">
      <c r="A10" s="5"/>
      <c r="B10" s="4">
        <v>2017</v>
      </c>
      <c r="E10" s="5"/>
      <c r="F10" s="5"/>
      <c r="G10" s="5"/>
      <c r="H10" s="5"/>
      <c r="I10" s="5"/>
      <c r="J10" s="17"/>
      <c r="K10" s="17"/>
      <c r="L10" s="17"/>
      <c r="M10" s="17"/>
      <c r="N10" s="17"/>
    </row>
    <row r="11" spans="1:14" ht="25.5">
      <c r="A11" s="5"/>
      <c r="B11" s="18" t="s">
        <v>79</v>
      </c>
      <c r="C11" s="19">
        <f>'перечень МКД'!N15+'перечень МКД'!N16+'перечень МКД'!N17+'перечень МКД'!N18</f>
        <v>16818.7</v>
      </c>
      <c r="D11" s="5">
        <f>'перечень МКД'!Q15+'перечень МКД'!Q16+'перечень МКД'!Q17+'перечень МКД'!Q18</f>
        <v>950</v>
      </c>
      <c r="E11" s="5">
        <v>0.5</v>
      </c>
      <c r="F11" s="5">
        <v>2</v>
      </c>
      <c r="G11" s="5">
        <v>1</v>
      </c>
      <c r="H11" s="5">
        <v>0.5</v>
      </c>
      <c r="I11" s="5"/>
      <c r="J11" s="42">
        <v>3000000</v>
      </c>
      <c r="K11" s="41">
        <f>'виды ремонта'!I13+'виды ремонта'!I15</f>
        <v>3500000</v>
      </c>
      <c r="L11" s="41">
        <f>'виды ремонта'!I16</f>
        <v>3400000</v>
      </c>
      <c r="M11" s="5">
        <v>3000000</v>
      </c>
      <c r="N11" s="17">
        <f>M11+L11+K11+J11</f>
        <v>12900000</v>
      </c>
    </row>
    <row r="12" spans="1:14">
      <c r="N12" s="43"/>
    </row>
  </sheetData>
  <mergeCells count="7">
    <mergeCell ref="A3:N3"/>
    <mergeCell ref="A4:A6"/>
    <mergeCell ref="B4:B6"/>
    <mergeCell ref="C4:C5"/>
    <mergeCell ref="D4:D5"/>
    <mergeCell ref="E4:I4"/>
    <mergeCell ref="J4:N4"/>
  </mergeCells>
  <phoneticPr fontId="0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D13"/>
  <sheetViews>
    <sheetView workbookViewId="0">
      <selection activeCell="D10" sqref="D10:D13"/>
    </sheetView>
  </sheetViews>
  <sheetFormatPr defaultRowHeight="15"/>
  <cols>
    <col min="1" max="1" width="1.5703125" customWidth="1"/>
    <col min="2" max="2" width="19.140625" customWidth="1"/>
    <col min="4" max="4" width="14.42578125" customWidth="1"/>
  </cols>
  <sheetData>
    <row r="1" spans="2:4">
      <c r="B1" s="81" t="s">
        <v>41</v>
      </c>
      <c r="C1" s="81" t="s">
        <v>42</v>
      </c>
      <c r="D1" s="81" t="s">
        <v>90</v>
      </c>
    </row>
    <row r="2" spans="2:4">
      <c r="B2" s="82"/>
      <c r="C2" s="82"/>
      <c r="D2" s="82"/>
    </row>
    <row r="3" spans="2:4" ht="21" customHeight="1">
      <c r="B3" s="83"/>
      <c r="C3" s="83"/>
      <c r="D3" s="83"/>
    </row>
    <row r="4" spans="2:4">
      <c r="B4" s="20">
        <v>5</v>
      </c>
      <c r="C4" s="20">
        <v>6</v>
      </c>
      <c r="D4" s="20">
        <v>7</v>
      </c>
    </row>
    <row r="5" spans="2:4" ht="15.75">
      <c r="B5" s="75" t="s">
        <v>72</v>
      </c>
      <c r="C5" s="49">
        <v>2</v>
      </c>
      <c r="D5" s="49">
        <v>269</v>
      </c>
    </row>
    <row r="6" spans="2:4" ht="15.75">
      <c r="B6" s="76" t="s">
        <v>72</v>
      </c>
      <c r="C6" s="56">
        <v>6</v>
      </c>
      <c r="D6" s="56">
        <v>234</v>
      </c>
    </row>
    <row r="7" spans="2:4" ht="15.75">
      <c r="B7" s="76" t="s">
        <v>73</v>
      </c>
      <c r="C7" s="56">
        <v>1</v>
      </c>
      <c r="D7" s="56">
        <v>368</v>
      </c>
    </row>
    <row r="8" spans="2:4" ht="15.75">
      <c r="B8" s="77" t="s">
        <v>69</v>
      </c>
      <c r="C8" s="50">
        <v>7</v>
      </c>
      <c r="D8" s="50">
        <v>165</v>
      </c>
    </row>
    <row r="9" spans="2:4" ht="15.75">
      <c r="B9" s="78"/>
      <c r="C9" s="68"/>
      <c r="D9" s="68"/>
    </row>
    <row r="10" spans="2:4" ht="15.75">
      <c r="B10" s="75" t="s">
        <v>69</v>
      </c>
      <c r="C10" s="49">
        <v>8</v>
      </c>
      <c r="D10" s="49">
        <v>152</v>
      </c>
    </row>
    <row r="11" spans="2:4" ht="15.75">
      <c r="B11" s="75" t="s">
        <v>73</v>
      </c>
      <c r="C11" s="49">
        <v>3</v>
      </c>
      <c r="D11" s="49">
        <v>349</v>
      </c>
    </row>
    <row r="12" spans="2:4" ht="15.75">
      <c r="B12" s="75" t="s">
        <v>69</v>
      </c>
      <c r="C12" s="49">
        <v>6</v>
      </c>
      <c r="D12" s="49">
        <v>223</v>
      </c>
    </row>
    <row r="13" spans="2:4" ht="15.75">
      <c r="B13" s="77" t="s">
        <v>69</v>
      </c>
      <c r="C13" s="50">
        <v>4</v>
      </c>
      <c r="D13" s="50">
        <v>226</v>
      </c>
    </row>
  </sheetData>
  <mergeCells count="3">
    <mergeCell ref="B1:B3"/>
    <mergeCell ref="C1:C3"/>
    <mergeCell ref="D1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перечень МКД</vt:lpstr>
      <vt:lpstr>виды ремонта</vt:lpstr>
      <vt:lpstr>показатели</vt:lpstr>
      <vt:lpstr>Лист1</vt:lpstr>
      <vt:lpstr>'виды ремонта'!Область_печати</vt:lpstr>
      <vt:lpstr>'перечень МКД'!Область_печати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Азаренко А.Н.</cp:lastModifiedBy>
  <cp:lastPrinted>2015-07-07T05:21:33Z</cp:lastPrinted>
  <dcterms:created xsi:type="dcterms:W3CDTF">2014-04-04T11:20:04Z</dcterms:created>
  <dcterms:modified xsi:type="dcterms:W3CDTF">2015-07-15T05:09:46Z</dcterms:modified>
</cp:coreProperties>
</file>