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880" windowHeight="8670" activeTab="5"/>
  </bookViews>
  <sheets>
    <sheet name="Доходы" sheetId="1" r:id="rId1"/>
    <sheet name="межб" sheetId="2" r:id="rId2"/>
    <sheet name="расходы" sheetId="3" r:id="rId3"/>
    <sheet name="РП" sheetId="4" r:id="rId4"/>
    <sheet name="ЦС" sheetId="5" r:id="rId5"/>
    <sheet name="источники" sheetId="6" r:id="rId6"/>
  </sheets>
  <definedNames>
    <definedName name="_xlnm.Print_Area" localSheetId="0">'Доходы'!$A$1:$E$284</definedName>
  </definedNames>
  <calcPr fullCalcOnLoad="1"/>
</workbook>
</file>

<file path=xl/sharedStrings.xml><?xml version="1.0" encoding="utf-8"?>
<sst xmlns="http://schemas.openxmlformats.org/spreadsheetml/2006/main" count="2495" uniqueCount="507">
  <si>
    <t>Наименование</t>
  </si>
  <si>
    <t>Код бюджетной классификации</t>
  </si>
  <si>
    <t>Всего источников финансирования дефицита бюджета</t>
  </si>
  <si>
    <t>000 01 02 00 00 00 0000 000</t>
  </si>
  <si>
    <t>Кредиты кредитных организаций в валюте Российской Федерации</t>
  </si>
  <si>
    <t>000 01 02 00 00 00 0000 700</t>
  </si>
  <si>
    <t>Получение кредитов от кредитных организаций в валюте Российской Федерации</t>
  </si>
  <si>
    <t>Остатки средств бюджетов</t>
  </si>
  <si>
    <t>003 01 02 00 00 13 0000 710</t>
  </si>
  <si>
    <t>Получение бюджетами городских поселений кредитов от кредитных организаций в валюте Российской Федерации</t>
  </si>
  <si>
    <t>003 01 05 00 00 00 0000 000</t>
  </si>
  <si>
    <t>(в рублях)</t>
  </si>
  <si>
    <t>КГРБС</t>
  </si>
  <si>
    <t>Раздел, под-раздел</t>
  </si>
  <si>
    <t>Целевая статья</t>
  </si>
  <si>
    <t>Группы и подгруппы видов расходов</t>
  </si>
  <si>
    <t>РАСХОДЫ ВСЕГО:</t>
  </si>
  <si>
    <t>003</t>
  </si>
  <si>
    <t>Общегосударственные вопросы</t>
  </si>
  <si>
    <t>01 00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</si>
  <si>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</si>
  <si>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01 03</t>
  </si>
  <si>
    <t>Центральный аппарат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</si>
  <si>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</si>
  <si>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</si>
  <si>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</si>
  <si>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</si>
  <si>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</si>
  <si>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</si>
  <si>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</si>
  <si>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</si>
  <si>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</si>
  <si>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01 04</t>
  </si>
  <si>
    <t xml:space="preserve">01 04 </t>
  </si>
  <si>
    <t>Иные бюджетные ассигнования</t>
  </si>
  <si>
    <t>800</t>
  </si>
  <si>
    <t>Глава местной администрации (исполнительно-распорядительного органа муниципального образования)</t>
  </si>
  <si>
    <t>Резервные фонды</t>
  </si>
  <si>
    <t>01 11</t>
  </si>
  <si>
    <t>"Совершенствование системы управления общественными финансами в Администрации ГП "Город Кременки"</t>
  </si>
  <si>
    <t>51 0 00 00000</t>
  </si>
  <si>
    <t>Резервный фонд Администрации ГП "Город Кременки"</t>
  </si>
  <si>
    <t>Резервные средства</t>
  </si>
  <si>
    <t>870</t>
  </si>
  <si>
    <t>Другие общегосударственные вопросы</t>
  </si>
  <si>
    <t>01 13</t>
  </si>
  <si>
    <t>Муниципальная прграмма "Кадровая политика  ГП "Город Кременки"</t>
  </si>
  <si>
    <t>48 0 00 00000</t>
  </si>
  <si>
    <t>Основное мероприятие "Повышение квалификации, укомплектование кадрами муниципальных служащих и другими категориями работников Администрации ГП "Город Кременки"</t>
  </si>
  <si>
    <t>48 0 01 00000</t>
  </si>
  <si>
    <t>Кадровый потенциал учреждений и повышение заинтересованности муниципальных служащих в качестве оказываемых услуг</t>
  </si>
  <si>
    <t>48 0 01 00670</t>
  </si>
  <si>
    <t>Выполнение других обязательств государства</t>
  </si>
  <si>
    <t>Социальное обеспечение и иные выплаты населению</t>
  </si>
  <si>
    <t>300</t>
  </si>
  <si>
    <t>Национальная оборона</t>
  </si>
  <si>
    <t>02 00</t>
  </si>
  <si>
    <t>Мобилизационная и вневойсковая подготовка</t>
  </si>
  <si>
    <t>02 03</t>
  </si>
  <si>
    <t>Непрограммные расходы федеральных органов исполнительной власти</t>
  </si>
  <si>
    <t>0203</t>
  </si>
  <si>
    <t>99 0 00 00000</t>
  </si>
  <si>
    <t>Непрограммные расходы</t>
  </si>
  <si>
    <t>99 9 00 00000</t>
  </si>
  <si>
    <t>Осуществление первичного воинского учета на территориях, где отсутствуют военные комиссариаты</t>
  </si>
  <si>
    <t>99 9  00 51180</t>
  </si>
  <si>
    <t>Расходы на выплаты персоналу в целях обеспечения выполнения функций государственными органами, казенными учреждениями, органами управления государственными внебюджетными фондами</t>
  </si>
  <si>
    <t xml:space="preserve">Расходы на выплаты персоналу  государственных органов </t>
  </si>
  <si>
    <t>Закупка товаров, работ и услуг для государственных нужд</t>
  </si>
  <si>
    <t>Иные закупки товаров, работ и услуг для государственных нужд</t>
  </si>
  <si>
    <t>Национальная безопасность и правоохранительная деятельность</t>
  </si>
  <si>
    <t>03 00</t>
  </si>
  <si>
    <t>Муниципальная программа  "Безопасность жизнедеятельности на территории городского поселения "Город Кременки""</t>
  </si>
  <si>
    <t>10 0 00 00000</t>
  </si>
  <si>
    <t/>
  </si>
  <si>
    <t>Другие вопросы в области национальной безопасности и правоохранительной деятельности</t>
  </si>
  <si>
    <t>03 14</t>
  </si>
  <si>
    <t>Подпрограмма "Охрана правопорядка"</t>
  </si>
  <si>
    <t>10 2 00 00000</t>
  </si>
  <si>
    <t>Основное мероприятие "Охрана города Кременки"</t>
  </si>
  <si>
    <t>10 2 01 00000</t>
  </si>
  <si>
    <t xml:space="preserve">Реализация мероприятий </t>
  </si>
  <si>
    <t>10 2 01 00660</t>
  </si>
  <si>
    <t>Реализация мероприятий по взаимодействию с муниципальным районом</t>
  </si>
  <si>
    <t>Национальная экономика</t>
  </si>
  <si>
    <t>04 00</t>
  </si>
  <si>
    <t>Дорожное хозяйство (дорожные фонды)</t>
  </si>
  <si>
    <t>04 09</t>
  </si>
  <si>
    <t>Муниципальная программа  «Развитие дорожного хозяйства  ГП «Город Кремёнки»</t>
  </si>
  <si>
    <t>24 0 00 00000</t>
  </si>
  <si>
    <t>Подпрограмма "Совершенствование и развитие сети автомобильных дорог"</t>
  </si>
  <si>
    <t xml:space="preserve"> 24 2 00 00000</t>
  </si>
  <si>
    <t>Реализация мероприятий подпрограммы "Совершенствование и развитие сети автомобильных дорог на 2014-2020 годы" района за счет средств дорожного фонда</t>
  </si>
  <si>
    <t>24 2 00 00000</t>
  </si>
  <si>
    <t>Основное мероприятие "Содержание и ремонт дорог ГП "Город Кременки"</t>
  </si>
  <si>
    <t>24 2 01 00000</t>
  </si>
  <si>
    <t>Текущий ремонт дорог за счет средств Дорожного фонда</t>
  </si>
  <si>
    <t>24 2 01 07500</t>
  </si>
  <si>
    <r>
      <t>Реализация мероприятий подпрограммы "Совершенствование и развитие сети автомобильных дорог"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поселения</t>
    </r>
  </si>
  <si>
    <t>Основное мероприятие" Содержание и ремонт дорог ГП "Город Кременки"</t>
  </si>
  <si>
    <t xml:space="preserve"> Материально-техническое обеспечение в области дорожного хозяйства</t>
  </si>
  <si>
    <t>24 2 01 07510</t>
  </si>
  <si>
    <t>Подпрограмма «Повышение безопасности дорожного движения  в  ГП «Город Кремёнки»</t>
  </si>
  <si>
    <t>24 Б 00 00000</t>
  </si>
  <si>
    <t>Основное мероприятие "Работы в области безопасности дорожного жвижения"</t>
  </si>
  <si>
    <t>24 Б 01 00000</t>
  </si>
  <si>
    <t>Развитие системы организации движения транспортных средств и пешеходов и повышение безопасности дорожных условий</t>
  </si>
  <si>
    <t>24 Б 01 07540</t>
  </si>
  <si>
    <t>Другие вопросы в области национальной экономики</t>
  </si>
  <si>
    <t>04 12</t>
  </si>
  <si>
    <t>Муниципальная программа "Управление имущественным комплексом ГП "Город Кременки"</t>
  </si>
  <si>
    <t>38 0 00 00000</t>
  </si>
  <si>
    <t>Подпрограмма  "Территориальное планирование ГП "Город Кременки""</t>
  </si>
  <si>
    <t>38 1 00 00000</t>
  </si>
  <si>
    <t>Основное мероприятие "Формирование системы учета и управления  земель находящихся в собственности ГП "Город Кременки"</t>
  </si>
  <si>
    <t>38 1 01 00000</t>
  </si>
  <si>
    <t>Реализация мероприятий в области земельных отношений</t>
  </si>
  <si>
    <t>38 1 01 76230</t>
  </si>
  <si>
    <t>Жилищно-коммунальное хозяйство</t>
  </si>
  <si>
    <t>05 00</t>
  </si>
  <si>
    <t>Жилищное хозяйство</t>
  </si>
  <si>
    <t>05 01</t>
  </si>
  <si>
    <t xml:space="preserve">Муниципальная  программа "Обеспечение  доступным и комфортным жильем и коммунальными услугами населения города Кременки" </t>
  </si>
  <si>
    <t>05 0 00 00000</t>
  </si>
  <si>
    <t>Подпрограмма "Капитальный ремонт муниципального жилого фонда"</t>
  </si>
  <si>
    <t>05 Д 00 00000</t>
  </si>
  <si>
    <t>Основное мероприятие "Взнос в Фонд капитального ремонта по муниципальному имуществу"</t>
  </si>
  <si>
    <t>05 Д 01 00000</t>
  </si>
  <si>
    <t>Обеспечение мероприятий по капитальному ремонту многоквартирных домов</t>
  </si>
  <si>
    <t>05 Д 01 75050</t>
  </si>
  <si>
    <t>Коммунальное хозяйство</t>
  </si>
  <si>
    <t>05 02</t>
  </si>
  <si>
    <t>Мероприятия, направленные на энергосбережение и повышение энергоэффективности в ГП "Город Кременки"</t>
  </si>
  <si>
    <t xml:space="preserve">Муниципальная программа "Энергосбережение и повышение энергоэффективности  ГП "Город Кременки" </t>
  </si>
  <si>
    <t>30 0 00 00000</t>
  </si>
  <si>
    <t>Основное мероприятие "Энергосбережение в сфере ЖКХ"</t>
  </si>
  <si>
    <t>30 0 01 00000</t>
  </si>
  <si>
    <t>30 0 01 07910</t>
  </si>
  <si>
    <t>Благоустройство</t>
  </si>
  <si>
    <t xml:space="preserve">003 </t>
  </si>
  <si>
    <t>05 03</t>
  </si>
  <si>
    <t xml:space="preserve">Муниципальная  программа "Благоустройство территории городского поселения  "Город Кременки" </t>
  </si>
  <si>
    <t>80 0 00 00000</t>
  </si>
  <si>
    <t>80 0 01 00000</t>
  </si>
  <si>
    <t>Реализация мероприятий в области благоустройства</t>
  </si>
  <si>
    <t>80 0 01 00660</t>
  </si>
  <si>
    <t>Образование</t>
  </si>
  <si>
    <t>07 00</t>
  </si>
  <si>
    <t>Профессиональная подготовка, переподготовка и повышение квалификации</t>
  </si>
  <si>
    <t>07 05</t>
  </si>
  <si>
    <t>Основное мероприятие "Повышение квалиффикации, укомплектование кадрами муниципальных служащих и другими категориями работников Администрации ГП "Город Кременки"</t>
  </si>
  <si>
    <t>Социальная политика</t>
  </si>
  <si>
    <t>10 00</t>
  </si>
  <si>
    <t>Пенсионное обеспечение</t>
  </si>
  <si>
    <t>10 01</t>
  </si>
  <si>
    <t>Муниципальная  программа "Социальная поддержка граждан городского поселения "Город Кременки"</t>
  </si>
  <si>
    <t>03 0 00 00000</t>
  </si>
  <si>
    <t>Подпрограмма "Развитие мер социальной поддержки отдельных категорий граждан"</t>
  </si>
  <si>
    <t>03 1 00 00000</t>
  </si>
  <si>
    <t>Основное мероприятие "Оказание мер социальной поддрержки муниципальных служащих в связи с выходом на пенсию"</t>
  </si>
  <si>
    <t>03 1 03 00000</t>
  </si>
  <si>
    <t>Организация предоставления дополнительных социальных гарантий отдельным категориям граждан</t>
  </si>
  <si>
    <t>03 1 03 03030</t>
  </si>
  <si>
    <t>Публичные нормативные социальные выплаты гражданам</t>
  </si>
  <si>
    <t>310</t>
  </si>
  <si>
    <t>Социальное обеспечение населения</t>
  </si>
  <si>
    <t>10 03</t>
  </si>
  <si>
    <t>Основное мероприятие "Оказание мер социальной поддержки по оплате жилищно-коммунальных услуг работникам культуры г. Кременки"</t>
  </si>
  <si>
    <t>03 1 01 00000</t>
  </si>
  <si>
    <t>Исполнение полномочий на оказание мер социальной поддержки по оплате жилищно-коммунальных услуг работникам культуры в соответствии с Законом Калужской области от 30.12.2004 №13-ОЗ, за счет средств бюджетов поселений</t>
  </si>
  <si>
    <t>03 1 01 00980</t>
  </si>
  <si>
    <t>Межбюджетные трансферты</t>
  </si>
  <si>
    <t>500</t>
  </si>
  <si>
    <t>Иные межбюжетные трансферты</t>
  </si>
  <si>
    <t>540</t>
  </si>
  <si>
    <t>Другие вопросы в области социальной политики</t>
  </si>
  <si>
    <t>10 06</t>
  </si>
  <si>
    <t xml:space="preserve">Муниципальная  программа "Социальная поддержка граждан городского поселения "Город Кременки" </t>
  </si>
  <si>
    <t>Основное мероприятие "Поддержка малообеспеченных слоев населения г. Кременки"</t>
  </si>
  <si>
    <t>03 1 02 00000</t>
  </si>
  <si>
    <t>Мероприятия в области социальной политики</t>
  </si>
  <si>
    <t>03 1 02 60030</t>
  </si>
  <si>
    <t>Социальные выплаты гражданам, кроме публичных нормативных социальных выплат</t>
  </si>
  <si>
    <t>320</t>
  </si>
  <si>
    <t>Предоставление субсидий бюджетным, автономным учреждениям и иным некоммерческим организациям</t>
  </si>
  <si>
    <t>600</t>
  </si>
  <si>
    <t>Субсидии некоммерческим организациям (за исключением государственных (муниципальных) учреждений)</t>
  </si>
  <si>
    <t>630</t>
  </si>
  <si>
    <t>Физическая культура и спорт</t>
  </si>
  <si>
    <t>11 00</t>
  </si>
  <si>
    <t xml:space="preserve">Физическая культура </t>
  </si>
  <si>
    <t>11 01</t>
  </si>
  <si>
    <t xml:space="preserve">Муниципальная  программа «Развитие физической культуры и спорта городского поселения «Город Кременки» </t>
  </si>
  <si>
    <t>13 0 00 00000</t>
  </si>
  <si>
    <t>Основное мероприятие "Развитие учреждений в области физической культуры и спорта, в отношении которых Администрация ГП "Город Кременки" осуществляет функции и полномочия  учредителя"</t>
  </si>
  <si>
    <t>13 0 01 00000</t>
  </si>
  <si>
    <t>Мероприятия в области физической культуры и спорта</t>
  </si>
  <si>
    <t>13 0 01 66010</t>
  </si>
  <si>
    <t>Субсидии автономным учреждениям</t>
  </si>
  <si>
    <t>620</t>
  </si>
  <si>
    <t>Средства массовой информации</t>
  </si>
  <si>
    <t>12 00</t>
  </si>
  <si>
    <t>Периодическая печать и издательства</t>
  </si>
  <si>
    <t>12 02</t>
  </si>
  <si>
    <t>Мероприятия в области средств массовой информации</t>
  </si>
  <si>
    <t xml:space="preserve">12 02 </t>
  </si>
  <si>
    <t>89 0 00 00000</t>
  </si>
  <si>
    <t>Поддержка  средств массовой информации</t>
  </si>
  <si>
    <t>89 0 00 60060</t>
  </si>
  <si>
    <t xml:space="preserve">Культура, кинематография </t>
  </si>
  <si>
    <t>08 00</t>
  </si>
  <si>
    <t>Культура</t>
  </si>
  <si>
    <t>08 01</t>
  </si>
  <si>
    <t>Муниципальная  программа «Развитие культуры городского поселения "Город Кременки"</t>
  </si>
  <si>
    <t>11 0 00 00000</t>
  </si>
  <si>
    <t>Подпрограмма "Развитие учреждений культуры"</t>
  </si>
  <si>
    <t xml:space="preserve">08 01 </t>
  </si>
  <si>
    <t>11 1 00 00000</t>
  </si>
  <si>
    <t>Основное мероприятие "Выполнение функций казенных учреждений ГП "Город Кременки"</t>
  </si>
  <si>
    <t>11 1 01 00000</t>
  </si>
  <si>
    <t>Расходы на обеспечение деятельности (оказание услуг) муниципальных учреждений</t>
  </si>
  <si>
    <t>11 1 01 00990</t>
  </si>
  <si>
    <t>Расходы на выплаты персоналу казенных учреждений</t>
  </si>
  <si>
    <t>110</t>
  </si>
  <si>
    <t>Подпрограмма "Организация и проведение мероприятий в сфере культуры"</t>
  </si>
  <si>
    <t>0801</t>
  </si>
  <si>
    <t>11 2 00 00000</t>
  </si>
  <si>
    <t>Основное мероприятие "Реализация культурных акций при участии учреждений подведомственных Администрац  ГП "Город Кременки"</t>
  </si>
  <si>
    <t>11 2 01 00000</t>
  </si>
  <si>
    <t>Предоставление услуг по проведению мероприятий в сфере культуры</t>
  </si>
  <si>
    <t>11 2 01 05080</t>
  </si>
  <si>
    <t>Финансовое обеспечение и (или) возмещение расходов, связанных с созданием условий для показа национальных фильмов</t>
  </si>
  <si>
    <t>11 1 02 00500</t>
  </si>
  <si>
    <t>Основное мероприятие "Содержание территории ГП "Город Кременки"</t>
  </si>
  <si>
    <t>Телевидение и радиовещание</t>
  </si>
  <si>
    <t>Средства, передаваемые для компенсации дополнительных расходов, возникших в результате решений, принятых органами власти другого уровня</t>
  </si>
  <si>
    <t>Иные межбюджетные трансферты</t>
  </si>
  <si>
    <t>12 01</t>
  </si>
  <si>
    <t>03 09</t>
  </si>
  <si>
    <t>Основное мероприятие "Приобретение средств защиты"</t>
  </si>
  <si>
    <t>Материально-техническое обеспечение в области гражданской обороны</t>
  </si>
  <si>
    <t>10 1 01 00110</t>
  </si>
  <si>
    <t>Реализация программ формирования современной городской среды</t>
  </si>
  <si>
    <t>31 0 F2 55550</t>
  </si>
  <si>
    <t>51 0 06 S0240</t>
  </si>
  <si>
    <t>Иные выплаты населению</t>
  </si>
  <si>
    <t>360</t>
  </si>
  <si>
    <t>Коды бюджетной классификации Российской Федерации</t>
  </si>
  <si>
    <t>2</t>
  </si>
  <si>
    <t>3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</si>
  <si>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</si>
  <si>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</si>
  <si>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</si>
  <si>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</si>
  <si>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</si>
  <si>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</si>
  <si>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 xml:space="preserve"> 1 01 02010 01 1000 110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</si>
  <si>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</si>
  <si>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1 01 02020 01 1000 110 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</si>
  <si>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</si>
  <si>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 xml:space="preserve"> 1 01 02030 01 1000 110 </t>
  </si>
  <si>
    <t>Налог на доходы физических лиц с доходов, полученных физическими лицами в      соответствии со статьей  228 Налогового кодекса Российской Федерации</t>
  </si>
  <si>
    <t>1 01 02080 01 1000 110</t>
  </si>
  <si>
    <t>Налог на доходы физических лиц части суммы налога, превышающей 650 000 рублей, относящейся к части налоговой базы, превышающей 5 000 000 рублей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</si>
  <si>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</si>
  <si>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</si>
  <si>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</si>
  <si>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</si>
  <si>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</si>
  <si>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</si>
  <si>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</si>
  <si>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</si>
  <si>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</si>
  <si>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</si>
  <si>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</si>
  <si>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</si>
  <si>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1 05 00000 00 0000 000</t>
  </si>
  <si>
    <t>НАЛОГИ НА СОВОКУПНЫЙ ДОХОД</t>
  </si>
  <si>
    <t>1 05 01000 00 0000 110</t>
  </si>
  <si>
    <t>Налог, взимаемый в связи с применением упрощенной системы налогообложения</t>
  </si>
  <si>
    <t xml:space="preserve"> 1 05 01010 01 0000 110 </t>
  </si>
  <si>
    <t>Налог, взимаемый с налогоплательщиков, выбравших в качестве объекта налогообложения доходы</t>
  </si>
  <si>
    <t>1 05 01011 01 1000 110</t>
  </si>
  <si>
    <t xml:space="preserve">1 05 01020 01 0000 110 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</si>
  <si>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</si>
  <si>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1 05 01021 01 1000 110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</si>
  <si>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</si>
  <si>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</si>
  <si>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</si>
  <si>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</si>
  <si>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</si>
  <si>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1 06 01030 13 1000 110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</si>
  <si>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</si>
  <si>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1 06 06030 00 0000 110</t>
  </si>
  <si>
    <t xml:space="preserve">Земельный налог с организаций </t>
  </si>
  <si>
    <t>1 06 06033 13 1000 110</t>
  </si>
  <si>
    <t>Земельный налог с организаций, обладающих земельным участком, расположенным в границах городских  поселений</t>
  </si>
  <si>
    <t>1 06 06040 00 0000 110</t>
  </si>
  <si>
    <t>Земельный налог с физических лиц</t>
  </si>
  <si>
    <t>1 06 06043 13 1000 110</t>
  </si>
  <si>
    <t>Земельный налог с физических, обладающих земельным участком, расположенным в границах  городских  поселений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</si>
  <si>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</si>
  <si>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</si>
  <si>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</si>
  <si>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</si>
  <si>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</si>
  <si>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</si>
  <si>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</si>
  <si>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</si>
  <si>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</si>
  <si>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</si>
  <si>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1 11 05025 13 0000 120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</si>
  <si>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</si>
  <si>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</si>
  <si>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</si>
  <si>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1 11 05035 13 0000 120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</si>
  <si>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</si>
  <si>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1 11 09000 00 0000 000</t>
  </si>
  <si>
    <t xml:space="preserve">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</si>
  <si>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1 11 09040 00 0000 000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</si>
  <si>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</si>
  <si>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1 11 09045 13 0000 120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</si>
  <si>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</si>
  <si>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1 13 00000 00 0000 000</t>
  </si>
  <si>
    <t>ДОХОДЫ ОТ ОКАЗАНИЯ ПЛАТНЫХ УСЛУГ (РАБОТ) И КОМПЕНСАЦИИ ЗАТРАТ ГОСУДАРСТВА</t>
  </si>
  <si>
    <t>1 13 01995 13 0000 130</t>
  </si>
  <si>
    <t>Прочие доходы от оказания платных услуг (работ) получателями средств бюджетов поселений</t>
  </si>
  <si>
    <t>1 13 02995 13 0000 130</t>
  </si>
  <si>
    <t>Прочие доходы от компенсации затрат бюджетов городских поселений</t>
  </si>
  <si>
    <t>1 14 00000 00 0000 000</t>
  </si>
  <si>
    <t>ДОХОДЫ ОТ ПРОДАЖИ МАТЕРИАЛЬНЫХ И НЕМАТЕРИАЛЬНЫХ АКТИВОВ</t>
  </si>
  <si>
    <t>1 16 00000 00 0000 000</t>
  </si>
  <si>
    <t>ШТРАФЫ, САНКЦИИ, ВОЗМЕЩЕНИЕ УЩЕРБА</t>
  </si>
  <si>
    <t>1 16 02020 02 0000 140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</si>
  <si>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</si>
  <si>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1 16 07010 13 0000 140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</si>
  <si>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</si>
  <si>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1 17 00000 00 0000 000</t>
  </si>
  <si>
    <t>ПРОЧИЕ НЕНАЛОГОВЫЕ ДОХОДЫ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</si>
  <si>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</si>
  <si>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</si>
  <si>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</si>
  <si>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</si>
  <si>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2 02 01000 00 0000 150</t>
  </si>
  <si>
    <t>Дотации бюджетам субъектов Российской Федерации и муниципальных образований</t>
  </si>
  <si>
    <t>2 02 15001 13 0315 150</t>
  </si>
  <si>
    <t>Дотации бюджетам городских поселений на выравнивание  бюджетной обеспеченности</t>
  </si>
  <si>
    <t>2 02 25555 13 0000 150</t>
  </si>
  <si>
    <t>Субсидии бюджетам городских поселений на реализацию программ формирования современной городской среды</t>
  </si>
  <si>
    <t>2 02 03000 00 0000 150</t>
  </si>
  <si>
    <t>Субвенция бюджетам субъектов Российской Федерации и муниципальных образований</t>
  </si>
  <si>
    <t>2 02 35000 00 0000 150</t>
  </si>
  <si>
    <t>Субвенция бюджетам  на осуществление  первичного воинского учета на территориях , где отсутствуют военные комиссариаты</t>
  </si>
  <si>
    <t>2 02 35118 13 0000 150</t>
  </si>
  <si>
    <t>Субвенция бюджетам городских поселений на осуществление  первичного воинского учета на территориях , где отсутствуют военные комиссариаты</t>
  </si>
  <si>
    <t>2 02 45160 13 0001 150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</si>
  <si>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уровня, за счет средств бюджета муниципального района</t>
  </si>
  <si>
    <t>2 07 00000 00 0000 000</t>
  </si>
  <si>
    <t>ПРОЧИЕ БЕЗВОЗМЕЗДНЫЕ ПОСТУПЛЕНИЯ</t>
  </si>
  <si>
    <t>2 07 05030 13 0000 150</t>
  </si>
  <si>
    <t>Прочие безвозмездные поступления в бюджеты городских поселений</t>
  </si>
  <si>
    <t>ВСЕГО ДОХОДОВ</t>
  </si>
  <si>
    <t>1 17 15030 00 0000 000</t>
  </si>
  <si>
    <t>Инициативные платежи</t>
  </si>
  <si>
    <t>1 17 15030 13 0000 150</t>
  </si>
  <si>
    <t>Инициативные платежи, зачисляемые в бюджеты городских поселений</t>
  </si>
  <si>
    <t>04 0 00 00000</t>
  </si>
  <si>
    <t>Муниципальная программа "Совершенствование системы муниципального управления и создание условий муниципальной службы"</t>
  </si>
  <si>
    <t>04 0 01 00410</t>
  </si>
  <si>
    <t>04 0 01 00420</t>
  </si>
  <si>
    <t>51 0 04 07060</t>
  </si>
  <si>
    <t>04 0 01 00430</t>
  </si>
  <si>
    <t>Уплата налогов, сборов и иных платежей</t>
  </si>
  <si>
    <t>850</t>
  </si>
  <si>
    <t>Муниципальная программа "Развитие малого и среднего предпринимательства"</t>
  </si>
  <si>
    <t>44 0 00 00000</t>
  </si>
  <si>
    <t>Подпрограмма "Развитие малого и среднего предпринимательства"</t>
  </si>
  <si>
    <t>44 1 00 00000</t>
  </si>
  <si>
    <t>Основное мероприятие "Предоставление субсидий СМП  на создание и развитие собственного дела, компенсация ФЭП"</t>
  </si>
  <si>
    <t>44 1 01 00000</t>
  </si>
  <si>
    <t>Реализация мероприятий в рамках программы "Развитие малого и среднего предпринимательства"</t>
  </si>
  <si>
    <t>44 1 01 60140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</si>
  <si>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</si>
  <si>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</si>
  <si>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07 0 00 00000</t>
  </si>
  <si>
    <t>Основное мероприятие "Организация временного трудоустройства несовершеннолетних граждан в возрасте от 14 до 18 лет в свободное от учебы время"</t>
  </si>
  <si>
    <t>07 1 01 00000</t>
  </si>
  <si>
    <t>Организация временного трудоустройства несовершеннолетних граждан</t>
  </si>
  <si>
    <t>07 1 01 04030</t>
  </si>
  <si>
    <t>Реализация проектов развития общественной инфраструктуры муниципальных образований, основанных на местных инициативах</t>
  </si>
  <si>
    <t>78 0 00 00150</t>
  </si>
  <si>
    <t>Муниципальная программа "Развитие рынка труда в Жуковском районе"</t>
  </si>
  <si>
    <t>000</t>
  </si>
  <si>
    <t>0502</t>
  </si>
  <si>
    <t>1 14 06000 00 0000 430</t>
  </si>
  <si>
    <t xml:space="preserve">Доходы от продажи земельных участков, находящихся в государственной и муниципальной собственности </t>
  </si>
  <si>
    <t>1 14 06010 00 0000 430</t>
  </si>
  <si>
    <t>Доходы от продажи земельных участков, государственная собственность на которые не разграничена</t>
  </si>
  <si>
    <t>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</si>
  <si>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</si>
  <si>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1 14 06020 00 0000 430</t>
  </si>
  <si>
    <t>Доходы от продажи земельных участков, находящихся в собственности городских поселений</t>
  </si>
  <si>
    <t>1 14 06025 13 0000 430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</si>
  <si>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</si>
  <si>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2 02 45454 13 0000 150</t>
  </si>
  <si>
    <t>Межбюджетные трансферты бюджетам муниципальных образований Калужской области  на создание модельных муниципальных библиотек</t>
  </si>
  <si>
    <t>2 02 49999 13 0030 150</t>
  </si>
  <si>
    <t>Иные межбюджетные трансферты бюджетам поселений из бюджета МО "Жуковский район" в рамках МП "Энергосбережение и повышение энергоэффективности в Жуковском районе"</t>
  </si>
  <si>
    <t>Гражданская оборона</t>
  </si>
  <si>
    <t>Муниципальная программа "Безопасность жизнедеятельности на территории городского поселения "Город Кременки"</t>
  </si>
  <si>
    <t>10 0 01 00000</t>
  </si>
  <si>
    <t xml:space="preserve"> Защита населения и территории от  чрезвычайных ситуаций природного и техногенного характера, пожарная безопасность </t>
  </si>
  <si>
    <t>03 10</t>
  </si>
  <si>
    <t>Муниципальная программа  "Безопасность жизнедеятельности на территории городского поселения "Город Кременки"</t>
  </si>
  <si>
    <t>Основное мероприятие "Организация и осуществление мероприятий по территориальной обороне и гражданской обороне, защите населения и территории муниципального образования от чрезвычайных ситуаций природного и техногенного характера "</t>
  </si>
  <si>
    <t>10 3 01 00000</t>
  </si>
  <si>
    <t>Обеспечение первичных мер пожарной безопасности в границах населенных пунктов поселения</t>
  </si>
  <si>
    <t>10 3 01 00770</t>
  </si>
  <si>
    <t>10 2 01 70660</t>
  </si>
  <si>
    <t xml:space="preserve">Иные закупки товаров, работ и услуг для обеспечения государственных (муниципальных) нужд    </t>
  </si>
  <si>
    <t>Молодежная политика</t>
  </si>
  <si>
    <t>07 07</t>
  </si>
  <si>
    <t>Муниципальная программа "Патриотическое воспитание населения г. Кременки Калужской области и подготовка граждан к военной службе"</t>
  </si>
  <si>
    <t>47 0 00 00000</t>
  </si>
  <si>
    <t>Основное мероприятие "Патриотическое воспитание населения г. Кременки Калужской области и подготовка граждан к военной службе"</t>
  </si>
  <si>
    <t>47 0 01 00000</t>
  </si>
  <si>
    <t>Реализация мероприятий</t>
  </si>
  <si>
    <t>47 0 01 00710</t>
  </si>
  <si>
    <t>0707</t>
  </si>
  <si>
    <t xml:space="preserve">Расходы на выплаты персоналу  государственных (муниципальных) органов </t>
  </si>
  <si>
    <t>Реализация мероприятий за счёт средств от оказания платных услуг (работ)</t>
  </si>
  <si>
    <t>11 2 01 00600</t>
  </si>
  <si>
    <t>Основное мероприятие "Региональный проект "Культурная среда"</t>
  </si>
  <si>
    <t>11 1 A1 00000</t>
  </si>
  <si>
    <t>Создание модельных муниципальных библиотек</t>
  </si>
  <si>
    <t>11 1 A1 54540</t>
  </si>
  <si>
    <t>30 0 01 S9111</t>
  </si>
  <si>
    <t>Реализация мероприятий по строительству, техническому перевооружению, модернизации и ремонту отопительных котельных с применением энергосберегающих оборудования и технологий; реконструкции, теплоизоляции и ремонту тепловых сетей</t>
  </si>
  <si>
    <t>Приложение № 1 к решению Городской Думы Городского поселения "Город Кременки" "О внесении изменения в бюджет МО ГП "Город Кременки" на 2023 год и плановый период 2024 и 2025 годов"</t>
  </si>
  <si>
    <t>Приложение № 2 к решению Городской Думы Городского поселения "Город Кременки" "О внесении изменения в бюджет МО ГП "Город Кременки" на 2023 год и плановый период 2024 и 2025 годов"</t>
  </si>
  <si>
    <t>Ведомственная структура расходов бюджета МО "Город Кременки" на 2023 год</t>
  </si>
  <si>
    <t xml:space="preserve">Прочие межбюджетные трансферты бюджетам муниципальных образований на реализацию мероприятий по строительству, техническому перевооружению, модернизации и ремонту отопительных котельных с применением </t>
  </si>
  <si>
    <t>2 02 49999 13 0286 150</t>
  </si>
  <si>
    <t>Распределение бюджетных ассигнований местного бюджета по разделам, подразделам, целевым статьям (муниципальным программам и непрограмным направлениям деятельности) группам и подгруппам видов расходов классификации расходов бюджета на 2023 год</t>
  </si>
  <si>
    <t>04 0 01 00440</t>
  </si>
  <si>
    <t>10 0 00 70660</t>
  </si>
  <si>
    <t>4400000000</t>
  </si>
  <si>
    <t>4410000000</t>
  </si>
  <si>
    <t>4410100000</t>
  </si>
  <si>
    <t>4410160140</t>
  </si>
  <si>
    <t>Основное мероприятие "Содердание территории ГП "Город Кременки"</t>
  </si>
  <si>
    <t>Муниципальная программа "Развитие рынка труда в МО ГП "Город Кременки""</t>
  </si>
  <si>
    <t>Средства, передаваемые для компенсации дополнительных расходов, возникших в результате решений, принятых органами власти другого уровня, за счет стредств бюджетов поселений</t>
  </si>
  <si>
    <t>Приложение № 3 к решению Городской Думы Городского поселения "Город Кременки" "О внесении изменения в бюджет МО ГП "Город Кременки" на 2023 год и плановый период 2024 и 2025 годов"</t>
  </si>
  <si>
    <t>Распределение бюджетных ассигнований  местного бюджета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 на 2023 год</t>
  </si>
  <si>
    <t>Муниципальная программа "Совершенствование системы муниципального управления и создание условий муниципальной службы городского поселения "Город Кременки"</t>
  </si>
  <si>
    <t>Подпрограмма  "Развитие и совершенствование гражданской обороны"</t>
  </si>
  <si>
    <t>10 1 00 00000</t>
  </si>
  <si>
    <t>10 1 01 00000</t>
  </si>
  <si>
    <t>Средства, передаваемые для компенсации дополнительных расходов, возникших в результатей решений, принятых органами власти Жуковского района</t>
  </si>
  <si>
    <t xml:space="preserve">Муниципальная  программа «Развитие физической культуры и спорта ГП  «Город Кременки» </t>
  </si>
  <si>
    <t xml:space="preserve">Муниципальная программа "Энергосбережение и повышение энергоэффективности в ГП "Город Кременки" </t>
  </si>
  <si>
    <t>Муниципальная  программа "Формирование современной городской среды муниципального образования городского поселения "Город Кременки"</t>
  </si>
  <si>
    <t>31 0 00 00000</t>
  </si>
  <si>
    <t>Муниципальная программа "Развитие малого и среднего предпринимательствана территории ГП "Город Кременки"</t>
  </si>
  <si>
    <t>Муниципальная программы «Патриотическое воспитание населения г.Кременки Калужской области и подготовка граждан к военной службе»</t>
  </si>
  <si>
    <t>Муниципальная прграмма "Кадровая политика  городского поселения "Город Кременки"</t>
  </si>
  <si>
    <t>"Совершенствование системы управления общественными финансами городского поселения "Город Кременки""</t>
  </si>
  <si>
    <t>Основное мероприятие "Управление резерным фондом Администрации ГП "Город Кременки"</t>
  </si>
  <si>
    <t>51 0 01 07060</t>
  </si>
  <si>
    <t>78 0 00 00000</t>
  </si>
  <si>
    <t>Утвержденный план</t>
  </si>
  <si>
    <t>Поправки (+,-)</t>
  </si>
  <si>
    <t>Уточненный план</t>
  </si>
  <si>
    <t>Прочие дотации на стимулирование руководителей исполнительно-распорядительных органов муниципальных образований области</t>
  </si>
  <si>
    <t>2 02 19999 13 0165 150</t>
  </si>
  <si>
    <t>Стимулирование руководителей исполнительно-распорядительных органов муниципальных образований области</t>
  </si>
  <si>
    <t>51 0 02 00530</t>
  </si>
  <si>
    <t>Поступление доходов в местный бюджет по кодам классификации доходов бюджетов бюджетной системы Российской Федерации                   на 2023 год</t>
  </si>
  <si>
    <t>№ п/п</t>
  </si>
  <si>
    <t>Наименование вида межбюджетных трансфертов</t>
  </si>
  <si>
    <t>МЕЖБЮДЖЕТНЫЕ ТРАНСФЕРТЫ - ВСЕГО</t>
  </si>
  <si>
    <t>I.</t>
  </si>
  <si>
    <t>в том числе:</t>
  </si>
  <si>
    <t>Дотации  на выравнивание уровня бюджетной обеспеченности бюджетам поселений</t>
  </si>
  <si>
    <t>II.</t>
  </si>
  <si>
    <t>Субсидии бюджетам на финансовое обеспечение отдельных полномочий</t>
  </si>
  <si>
    <t>Прочие субсидии бюджетам муниципальных образований Калужской области на реализацию программ формирование современной городской среды программ формирование современной городской среды</t>
  </si>
  <si>
    <t>III.</t>
  </si>
  <si>
    <t>Субвенции бюджетам субъектов Российской Федерации и муниципальных образований</t>
  </si>
  <si>
    <t>1.</t>
  </si>
  <si>
    <t>Субвенция бюджетам поселений на осуществление  первичного воинского учета на территориях , где отсутствуют военные комиссариаты</t>
  </si>
  <si>
    <t>IV.</t>
  </si>
  <si>
    <t xml:space="preserve"> МЕЖБЮДЖЕТНЫЕ ТРАНСФЕРТЫ, ПОЛУЧАЕМЫЕ ИЗ ДРУГИХ БЮДЖЕТОВ,                       В 2023 ГОДУ </t>
  </si>
  <si>
    <t>Приложение № 5 к решению Городской Думы Городского поселения "Город Кременки" "О внесении изменения в бюджет МО ГП "Город Кременки" на 2023 год и плановый период 2024 и 2025 годов"</t>
  </si>
  <si>
    <t>Приложение № 6 к прешению Городской Думы Городского поселения "Город Кременки" "О бюджете МО ГП "Город Кременки" на 2023 год и плановый период 2024 и 2025 годов"</t>
  </si>
  <si>
    <t>2023 год</t>
  </si>
  <si>
    <t>2024 год</t>
  </si>
  <si>
    <t>2025 год</t>
  </si>
  <si>
    <t>000 01 02 00 00 00 0000 800</t>
  </si>
  <si>
    <t>Погашение кредитов, предоставленных кредитными организациями в валюте Российской Федерации</t>
  </si>
  <si>
    <t>000 01 02 00 00 01 0000 810</t>
  </si>
  <si>
    <t>Погашение федеральным бюджетом кредитов от кредитных организаций в валюте Российской Федерации</t>
  </si>
  <si>
    <t>003 01 02 00 00 13 0000 810</t>
  </si>
  <si>
    <t>Погашение бюджетами городских поселений кредитов от кредитных организаций в валюте Российской Федерации</t>
  </si>
  <si>
    <t>Источники финансирования дефицита  бюджета МО  ГП "Город Кременки" на 2023 год  и плановый период 2024 и 2025 годов"</t>
  </si>
  <si>
    <t>Приложение № 4 к решению Городской Думы Городского поселения "Город Кременки" "О внесении изменения в бюджет МО ГП "Город Кременки" на 2023 год и плановый период 2024 и 2025 годов"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</si>
</sst>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\О\б\щ\и\й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"/>
    <numFmt numFmtId="180" formatCode="#,##0.000"/>
    <numFmt numFmtId="181" formatCode="#,##0.0000"/>
    <numFmt numFmtId="182" formatCode="#,##0.00000"/>
    <numFmt numFmtId="183" formatCode="#,##0.00\ _₽"/>
    <numFmt numFmtId="184" formatCode="#,##0.0"/>
  </numFmts>
  <fonts count="81">
    <font>
      <sz val="12"/>
      <name val="Times New Roman"/>
      <family val="0"/>
    </font>
    <font>
      <sz val="10"/>
      <name val="Times New Roman"/>
      <family val="1"/>
    </font>
    <font>
      <b/>
      <sz val="12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b/>
      <sz val="10.5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sz val="8"/>
      <name val="Arial"/>
      <family val="2"/>
    </font>
    <font>
      <b/>
      <sz val="12"/>
      <name val="Arial Cyr"/>
      <family val="0"/>
    </font>
    <font>
      <sz val="12"/>
      <name val="Arial Cyr"/>
      <family val="0"/>
    </font>
    <font>
      <sz val="8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i/>
      <sz val="12"/>
      <name val="Times New Roman Cyr"/>
      <family val="0"/>
    </font>
    <font>
      <b/>
      <sz val="13"/>
      <name val="Times New Roman Cyr"/>
      <family val="0"/>
    </font>
    <font>
      <b/>
      <sz val="12"/>
      <name val="Times New Roman Cyr"/>
      <family val="0"/>
    </font>
    <font>
      <sz val="12"/>
      <name val="Times New Roman Cyr"/>
      <family val="0"/>
    </font>
    <font>
      <sz val="11"/>
      <color indexed="8"/>
      <name val="Arial"/>
      <family val="2"/>
    </font>
    <font>
      <i/>
      <sz val="12"/>
      <name val="Times New Roman"/>
      <family val="1"/>
    </font>
    <font>
      <b/>
      <sz val="11"/>
      <color indexed="8"/>
      <name val="Arial"/>
      <family val="2"/>
    </font>
    <font>
      <b/>
      <i/>
      <sz val="12"/>
      <name val="Times New Roman"/>
      <family val="1"/>
    </font>
    <font>
      <b/>
      <sz val="12"/>
      <color indexed="8"/>
      <name val="Times New Roman"/>
      <family val="1"/>
    </font>
    <font>
      <sz val="11"/>
      <name val="Calibri"/>
      <family val="2"/>
    </font>
    <font>
      <b/>
      <sz val="10"/>
      <color indexed="8"/>
      <name val="Times New Roman"/>
      <family val="1"/>
    </font>
    <font>
      <b/>
      <i/>
      <sz val="12"/>
      <name val="Times New Roman Cyr"/>
      <family val="0"/>
    </font>
    <font>
      <sz val="10"/>
      <name val="Arial Cyr"/>
      <family val="0"/>
    </font>
    <font>
      <b/>
      <sz val="11"/>
      <name val="Times New Roman"/>
      <family val="1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1"/>
      <color indexed="8"/>
      <name val="Times New Roman"/>
      <family val="1"/>
    </font>
    <font>
      <b/>
      <sz val="12"/>
      <color indexed="8"/>
      <name val="Arial Cyr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11"/>
      <color rgb="FF000000"/>
      <name val="Times New Roman"/>
      <family val="1"/>
    </font>
    <font>
      <sz val="10"/>
      <color rgb="FF000000"/>
      <name val="Times New Roman"/>
      <family val="1"/>
    </font>
    <font>
      <b/>
      <sz val="12"/>
      <color rgb="FF000000"/>
      <name val="Arial Cyr"/>
      <family val="2"/>
    </font>
    <font>
      <b/>
      <sz val="12"/>
      <color rgb="FF000000"/>
      <name val="Times New Roman"/>
      <family val="1"/>
    </font>
    <font>
      <sz val="10"/>
      <color rgb="FF000000"/>
      <name val="Arial Cyr"/>
      <family val="0"/>
    </font>
    <font>
      <b/>
      <sz val="10"/>
      <color rgb="FF000000"/>
      <name val="Times New Roman"/>
      <family val="1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2"/>
      <color rgb="FF00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/>
      <bottom/>
    </border>
    <border>
      <left style="thin">
        <color indexed="8"/>
      </left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26" fillId="0" borderId="0">
      <alignment/>
      <protection/>
    </xf>
    <xf numFmtId="0" fontId="57" fillId="20" borderId="0">
      <alignment horizontal="left"/>
      <protection locked="0"/>
    </xf>
    <xf numFmtId="0" fontId="58" fillId="0" borderId="0">
      <alignment horizontal="left" vertical="top" wrapText="1"/>
      <protection/>
    </xf>
    <xf numFmtId="0" fontId="59" fillId="0" borderId="0">
      <alignment horizontal="center" wrapText="1"/>
      <protection/>
    </xf>
    <xf numFmtId="0" fontId="60" fillId="0" borderId="0">
      <alignment horizontal="center" wrapText="1"/>
      <protection/>
    </xf>
    <xf numFmtId="0" fontId="60" fillId="0" borderId="0">
      <alignment horizontal="center"/>
      <protection/>
    </xf>
    <xf numFmtId="1" fontId="61" fillId="0" borderId="1">
      <alignment horizontal="center" vertical="top" shrinkToFit="1"/>
      <protection/>
    </xf>
    <xf numFmtId="0" fontId="58" fillId="0" borderId="0">
      <alignment wrapText="1"/>
      <protection/>
    </xf>
    <xf numFmtId="1" fontId="61" fillId="0" borderId="1">
      <alignment horizontal="center" vertical="top" shrinkToFit="1"/>
      <protection/>
    </xf>
    <xf numFmtId="0" fontId="58" fillId="0" borderId="0">
      <alignment horizontal="right"/>
      <protection/>
    </xf>
    <xf numFmtId="0" fontId="57" fillId="20" borderId="2">
      <alignment horizontal="left"/>
      <protection locked="0"/>
    </xf>
    <xf numFmtId="0" fontId="62" fillId="0" borderId="1">
      <alignment horizontal="center" vertical="center" wrapText="1"/>
      <protection/>
    </xf>
    <xf numFmtId="0" fontId="58" fillId="0" borderId="1">
      <alignment horizontal="center" vertical="center" shrinkToFit="1"/>
      <protection/>
    </xf>
    <xf numFmtId="0" fontId="57" fillId="20" borderId="3">
      <alignment horizontal="left"/>
      <protection locked="0"/>
    </xf>
    <xf numFmtId="49" fontId="62" fillId="0" borderId="1">
      <alignment horizontal="left" vertical="top" wrapText="1"/>
      <protection/>
    </xf>
    <xf numFmtId="0" fontId="61" fillId="0" borderId="1">
      <alignment horizontal="center" vertical="center" wrapText="1"/>
      <protection/>
    </xf>
    <xf numFmtId="49" fontId="58" fillId="0" borderId="1">
      <alignment horizontal="left" vertical="top" wrapText="1"/>
      <protection/>
    </xf>
    <xf numFmtId="0" fontId="57" fillId="20" borderId="4">
      <alignment horizontal="left"/>
      <protection locked="0"/>
    </xf>
    <xf numFmtId="0" fontId="62" fillId="0" borderId="1">
      <alignment horizontal="left"/>
      <protection/>
    </xf>
    <xf numFmtId="0" fontId="58" fillId="0" borderId="4">
      <alignment/>
      <protection/>
    </xf>
    <xf numFmtId="0" fontId="58" fillId="0" borderId="0">
      <alignment horizontal="left" wrapText="1"/>
      <protection/>
    </xf>
    <xf numFmtId="0" fontId="63" fillId="0" borderId="1">
      <alignment vertical="top" wrapText="1"/>
      <protection/>
    </xf>
    <xf numFmtId="49" fontId="62" fillId="0" borderId="1">
      <alignment horizontal="center" vertical="top" wrapText="1"/>
      <protection/>
    </xf>
    <xf numFmtId="49" fontId="58" fillId="0" borderId="1">
      <alignment horizontal="center" vertical="top" wrapText="1"/>
      <protection/>
    </xf>
    <xf numFmtId="4" fontId="62" fillId="21" borderId="1">
      <alignment horizontal="right" vertical="top" shrinkToFit="1"/>
      <protection/>
    </xf>
    <xf numFmtId="4" fontId="58" fillId="21" borderId="1">
      <alignment horizontal="right" vertical="top" shrinkToFit="1"/>
      <protection/>
    </xf>
    <xf numFmtId="4" fontId="62" fillId="22" borderId="1">
      <alignment horizontal="right" vertical="top" shrinkToFit="1"/>
      <protection/>
    </xf>
    <xf numFmtId="0" fontId="58" fillId="0" borderId="0">
      <alignment/>
      <protection/>
    </xf>
    <xf numFmtId="0" fontId="60" fillId="0" borderId="0">
      <alignment horizontal="center"/>
      <protection/>
    </xf>
    <xf numFmtId="0" fontId="61" fillId="0" borderId="1">
      <alignment horizontal="center" vertical="center" wrapText="1"/>
      <protection/>
    </xf>
    <xf numFmtId="0" fontId="58" fillId="0" borderId="0">
      <alignment wrapText="1"/>
      <protection/>
    </xf>
    <xf numFmtId="0" fontId="58" fillId="0" borderId="0">
      <alignment horizontal="right"/>
      <protection/>
    </xf>
    <xf numFmtId="0" fontId="58" fillId="0" borderId="5">
      <alignment/>
      <protection/>
    </xf>
    <xf numFmtId="0" fontId="63" fillId="0" borderId="1">
      <alignment vertical="top" wrapText="1"/>
      <protection/>
    </xf>
    <xf numFmtId="0" fontId="63" fillId="0" borderId="1">
      <alignment vertical="top" wrapText="1"/>
      <protection/>
    </xf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64" fillId="29" borderId="6" applyNumberFormat="0" applyAlignment="0" applyProtection="0"/>
    <xf numFmtId="0" fontId="65" fillId="30" borderId="7" applyNumberFormat="0" applyAlignment="0" applyProtection="0"/>
    <xf numFmtId="0" fontId="66" fillId="30" borderId="6" applyNumberFormat="0" applyAlignment="0" applyProtection="0"/>
    <xf numFmtId="0" fontId="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67" fillId="0" borderId="8" applyNumberFormat="0" applyFill="0" applyAlignment="0" applyProtection="0"/>
    <xf numFmtId="0" fontId="68" fillId="0" borderId="9" applyNumberFormat="0" applyFill="0" applyAlignment="0" applyProtection="0"/>
    <xf numFmtId="0" fontId="69" fillId="0" borderId="10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1" applyNumberFormat="0" applyFill="0" applyAlignment="0" applyProtection="0"/>
    <xf numFmtId="0" fontId="71" fillId="31" borderId="12" applyNumberFormat="0" applyAlignment="0" applyProtection="0"/>
    <xf numFmtId="0" fontId="72" fillId="0" borderId="0" applyNumberFormat="0" applyFill="0" applyBorder="0" applyAlignment="0" applyProtection="0"/>
    <xf numFmtId="0" fontId="73" fillId="32" borderId="0" applyNumberFormat="0" applyBorder="0" applyAlignment="0" applyProtection="0"/>
    <xf numFmtId="0" fontId="26" fillId="0" borderId="0">
      <alignment/>
      <protection/>
    </xf>
    <xf numFmtId="0" fontId="16" fillId="0" borderId="0">
      <alignment vertical="top" wrapText="1"/>
      <protection/>
    </xf>
    <xf numFmtId="0" fontId="4" fillId="0" borderId="0" applyNumberFormat="0" applyFill="0" applyBorder="0" applyAlignment="0" applyProtection="0"/>
    <xf numFmtId="0" fontId="74" fillId="33" borderId="0" applyNumberFormat="0" applyBorder="0" applyAlignment="0" applyProtection="0"/>
    <xf numFmtId="0" fontId="75" fillId="0" borderId="0" applyNumberFormat="0" applyFill="0" applyBorder="0" applyAlignment="0" applyProtection="0"/>
    <xf numFmtId="0" fontId="0" fillId="34" borderId="13" applyNumberFormat="0" applyFont="0" applyAlignment="0" applyProtection="0"/>
    <xf numFmtId="9" fontId="0" fillId="0" borderId="0" applyFont="0" applyFill="0" applyBorder="0" applyAlignment="0" applyProtection="0"/>
    <xf numFmtId="0" fontId="76" fillId="0" borderId="14" applyNumberFormat="0" applyFill="0" applyAlignment="0" applyProtection="0"/>
    <xf numFmtId="0" fontId="7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78" fillId="35" borderId="0" applyNumberFormat="0" applyBorder="0" applyAlignment="0" applyProtection="0"/>
  </cellStyleXfs>
  <cellXfs count="195">
    <xf numFmtId="0" fontId="0" fillId="0" borderId="0" xfId="0" applyAlignment="1">
      <alignment/>
    </xf>
    <xf numFmtId="0" fontId="0" fillId="0" borderId="15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justify" vertical="top" wrapText="1"/>
    </xf>
    <xf numFmtId="0" fontId="7" fillId="0" borderId="0" xfId="0" applyFont="1" applyAlignment="1">
      <alignment/>
    </xf>
    <xf numFmtId="0" fontId="8" fillId="0" borderId="0" xfId="0" applyFont="1" applyAlignment="1">
      <alignment vertical="center" wrapText="1"/>
    </xf>
    <xf numFmtId="0" fontId="0" fillId="0" borderId="0" xfId="0" applyAlignment="1">
      <alignment horizontal="right"/>
    </xf>
    <xf numFmtId="0" fontId="9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top" wrapText="1"/>
    </xf>
    <xf numFmtId="0" fontId="9" fillId="0" borderId="15" xfId="0" applyFont="1" applyBorder="1" applyAlignment="1">
      <alignment vertical="top" wrapText="1"/>
    </xf>
    <xf numFmtId="4" fontId="0" fillId="0" borderId="0" xfId="0" applyNumberFormat="1" applyAlignment="1">
      <alignment/>
    </xf>
    <xf numFmtId="0" fontId="5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1" fillId="0" borderId="0" xfId="0" applyFont="1" applyAlignment="1">
      <alignment horizontal="center" vertical="center" wrapText="1"/>
    </xf>
    <xf numFmtId="0" fontId="1" fillId="0" borderId="0" xfId="0" applyFont="1" applyAlignment="1">
      <alignment/>
    </xf>
    <xf numFmtId="0" fontId="11" fillId="0" borderId="0" xfId="0" applyFont="1" applyAlignment="1">
      <alignment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right"/>
    </xf>
    <xf numFmtId="0" fontId="13" fillId="0" borderId="15" xfId="0" applyFont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wrapText="1"/>
    </xf>
    <xf numFmtId="4" fontId="2" fillId="0" borderId="15" xfId="0" applyNumberFormat="1" applyFont="1" applyFill="1" applyBorder="1" applyAlignment="1">
      <alignment horizontal="right" wrapText="1"/>
    </xf>
    <xf numFmtId="0" fontId="0" fillId="0" borderId="0" xfId="0" applyFont="1" applyFill="1" applyAlignment="1">
      <alignment/>
    </xf>
    <xf numFmtId="0" fontId="0" fillId="0" borderId="15" xfId="0" applyFont="1" applyFill="1" applyBorder="1" applyAlignment="1">
      <alignment vertical="center" wrapText="1"/>
    </xf>
    <xf numFmtId="49" fontId="0" fillId="0" borderId="15" xfId="0" applyNumberFormat="1" applyFont="1" applyFill="1" applyBorder="1" applyAlignment="1">
      <alignment horizontal="center" wrapText="1"/>
    </xf>
    <xf numFmtId="0" fontId="2" fillId="0" borderId="15" xfId="0" applyFont="1" applyFill="1" applyBorder="1" applyAlignment="1">
      <alignment vertical="center" wrapText="1"/>
    </xf>
    <xf numFmtId="49" fontId="2" fillId="0" borderId="15" xfId="0" applyNumberFormat="1" applyFont="1" applyFill="1" applyBorder="1" applyAlignment="1">
      <alignment horizontal="center" wrapText="1"/>
    </xf>
    <xf numFmtId="0" fontId="1" fillId="0" borderId="0" xfId="0" applyFont="1" applyFill="1" applyAlignment="1">
      <alignment/>
    </xf>
    <xf numFmtId="0" fontId="0" fillId="0" borderId="15" xfId="0" applyFont="1" applyBorder="1" applyAlignment="1">
      <alignment vertical="center" wrapText="1"/>
    </xf>
    <xf numFmtId="4" fontId="0" fillId="0" borderId="15" xfId="0" applyNumberFormat="1" applyFont="1" applyFill="1" applyBorder="1" applyAlignment="1">
      <alignment horizontal="right" wrapText="1"/>
    </xf>
    <xf numFmtId="49" fontId="0" fillId="0" borderId="15" xfId="0" applyNumberFormat="1" applyFont="1" applyBorder="1" applyAlignment="1">
      <alignment horizontal="center" wrapText="1"/>
    </xf>
    <xf numFmtId="49" fontId="14" fillId="0" borderId="15" xfId="0" applyNumberFormat="1" applyFont="1" applyFill="1" applyBorder="1" applyAlignment="1">
      <alignment horizontal="center" wrapText="1"/>
    </xf>
    <xf numFmtId="0" fontId="1" fillId="0" borderId="0" xfId="0" applyFont="1" applyFill="1" applyAlignment="1">
      <alignment wrapText="1"/>
    </xf>
    <xf numFmtId="0" fontId="0" fillId="36" borderId="15" xfId="0" applyFont="1" applyFill="1" applyBorder="1" applyAlignment="1">
      <alignment horizontal="left" wrapText="1"/>
    </xf>
    <xf numFmtId="0" fontId="15" fillId="36" borderId="15" xfId="0" applyFont="1" applyFill="1" applyBorder="1" applyAlignment="1">
      <alignment horizontal="center" wrapText="1"/>
    </xf>
    <xf numFmtId="0" fontId="0" fillId="36" borderId="15" xfId="0" applyFont="1" applyFill="1" applyBorder="1" applyAlignment="1">
      <alignment wrapText="1"/>
    </xf>
    <xf numFmtId="4" fontId="0" fillId="37" borderId="15" xfId="0" applyNumberFormat="1" applyFont="1" applyFill="1" applyBorder="1" applyAlignment="1">
      <alignment horizontal="right" wrapText="1"/>
    </xf>
    <xf numFmtId="0" fontId="0" fillId="0" borderId="15" xfId="0" applyFont="1" applyFill="1" applyBorder="1" applyAlignment="1">
      <alignment wrapText="1"/>
    </xf>
    <xf numFmtId="0" fontId="0" fillId="37" borderId="15" xfId="0" applyFont="1" applyFill="1" applyBorder="1" applyAlignment="1">
      <alignment vertical="center" wrapText="1"/>
    </xf>
    <xf numFmtId="0" fontId="15" fillId="0" borderId="15" xfId="0" applyFont="1" applyFill="1" applyBorder="1" applyAlignment="1">
      <alignment horizontal="left" wrapText="1"/>
    </xf>
    <xf numFmtId="0" fontId="0" fillId="0" borderId="15" xfId="0" applyFont="1" applyBorder="1" applyAlignment="1">
      <alignment horizontal="left" vertical="center" wrapText="1"/>
    </xf>
    <xf numFmtId="4" fontId="2" fillId="0" borderId="15" xfId="0" applyNumberFormat="1" applyFont="1" applyFill="1" applyBorder="1" applyAlignment="1">
      <alignment/>
    </xf>
    <xf numFmtId="4" fontId="0" fillId="0" borderId="15" xfId="0" applyNumberFormat="1" applyFont="1" applyFill="1" applyBorder="1" applyAlignment="1">
      <alignment/>
    </xf>
    <xf numFmtId="0" fontId="0" fillId="0" borderId="15" xfId="0" applyFont="1" applyBorder="1" applyAlignment="1">
      <alignment wrapText="1"/>
    </xf>
    <xf numFmtId="0" fontId="2" fillId="0" borderId="15" xfId="0" applyFont="1" applyBorder="1" applyAlignment="1">
      <alignment vertical="center" wrapText="1"/>
    </xf>
    <xf numFmtId="49" fontId="2" fillId="0" borderId="15" xfId="0" applyNumberFormat="1" applyFont="1" applyBorder="1" applyAlignment="1">
      <alignment horizontal="center" wrapText="1"/>
    </xf>
    <xf numFmtId="4" fontId="0" fillId="0" borderId="15" xfId="0" applyNumberFormat="1" applyFont="1" applyBorder="1" applyAlignment="1">
      <alignment horizontal="right" wrapText="1"/>
    </xf>
    <xf numFmtId="0" fontId="1" fillId="0" borderId="0" xfId="0" applyFont="1" applyAlignment="1">
      <alignment horizontal="center"/>
    </xf>
    <xf numFmtId="4" fontId="1" fillId="0" borderId="0" xfId="0" applyNumberFormat="1" applyFont="1" applyAlignment="1">
      <alignment/>
    </xf>
    <xf numFmtId="0" fontId="1" fillId="0" borderId="0" xfId="0" applyFont="1" applyAlignment="1">
      <alignment vertical="center" wrapText="1"/>
    </xf>
    <xf numFmtId="4" fontId="1" fillId="0" borderId="0" xfId="0" applyNumberFormat="1" applyFont="1" applyAlignment="1">
      <alignment wrapText="1"/>
    </xf>
    <xf numFmtId="4" fontId="0" fillId="0" borderId="0" xfId="0" applyNumberFormat="1" applyFont="1" applyFill="1" applyAlignment="1">
      <alignment/>
    </xf>
    <xf numFmtId="0" fontId="2" fillId="37" borderId="15" xfId="0" applyFont="1" applyFill="1" applyBorder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0" fontId="11" fillId="0" borderId="0" xfId="0" applyFont="1" applyAlignment="1">
      <alignment/>
    </xf>
    <xf numFmtId="49" fontId="0" fillId="37" borderId="15" xfId="0" applyNumberFormat="1" applyFont="1" applyFill="1" applyBorder="1" applyAlignment="1">
      <alignment horizont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wrapText="1"/>
    </xf>
    <xf numFmtId="4" fontId="0" fillId="37" borderId="15" xfId="0" applyNumberFormat="1" applyFont="1" applyFill="1" applyBorder="1" applyAlignment="1">
      <alignment horizontal="center" wrapText="1"/>
    </xf>
    <xf numFmtId="49" fontId="79" fillId="37" borderId="15" xfId="0" applyNumberFormat="1" applyFont="1" applyFill="1" applyBorder="1" applyAlignment="1">
      <alignment horizontal="center" wrapText="1"/>
    </xf>
    <xf numFmtId="49" fontId="2" fillId="37" borderId="15" xfId="0" applyNumberFormat="1" applyFont="1" applyFill="1" applyBorder="1" applyAlignment="1">
      <alignment horizontal="center" wrapText="1"/>
    </xf>
    <xf numFmtId="49" fontId="17" fillId="0" borderId="0" xfId="0" applyNumberFormat="1" applyFont="1" applyAlignment="1" applyProtection="1">
      <alignment/>
      <protection/>
    </xf>
    <xf numFmtId="0" fontId="19" fillId="0" borderId="0" xfId="0" applyFont="1" applyBorder="1" applyAlignment="1" applyProtection="1">
      <alignment wrapText="1"/>
      <protection/>
    </xf>
    <xf numFmtId="0" fontId="20" fillId="0" borderId="0" xfId="0" applyFont="1" applyAlignment="1" applyProtection="1">
      <alignment/>
      <protection/>
    </xf>
    <xf numFmtId="49" fontId="19" fillId="0" borderId="15" xfId="0" applyNumberFormat="1" applyFont="1" applyBorder="1" applyAlignment="1" applyProtection="1">
      <alignment vertical="top" wrapText="1"/>
      <protection/>
    </xf>
    <xf numFmtId="0" fontId="80" fillId="37" borderId="15" xfId="71" applyFont="1" applyFill="1" applyBorder="1">
      <alignment vertical="top" wrapText="1"/>
      <protection/>
    </xf>
    <xf numFmtId="0" fontId="80" fillId="37" borderId="15" xfId="71" applyFont="1" applyFill="1" applyBorder="1" applyAlignment="1">
      <alignment horizontal="center" vertical="top" wrapText="1"/>
      <protection/>
    </xf>
    <xf numFmtId="0" fontId="0" fillId="0" borderId="0" xfId="0" applyFont="1" applyFill="1" applyBorder="1" applyAlignment="1">
      <alignment/>
    </xf>
    <xf numFmtId="4" fontId="2" fillId="37" borderId="15" xfId="0" applyNumberFormat="1" applyFont="1" applyFill="1" applyBorder="1" applyAlignment="1">
      <alignment horizontal="right" wrapText="1"/>
    </xf>
    <xf numFmtId="183" fontId="0" fillId="37" borderId="15" xfId="0" applyNumberFormat="1" applyFont="1" applyFill="1" applyBorder="1" applyAlignment="1">
      <alignment vertical="center" wrapText="1"/>
    </xf>
    <xf numFmtId="183" fontId="0" fillId="37" borderId="15" xfId="0" applyNumberFormat="1" applyFont="1" applyFill="1" applyBorder="1" applyAlignment="1">
      <alignment horizontal="right" wrapText="1"/>
    </xf>
    <xf numFmtId="0" fontId="0" fillId="37" borderId="15" xfId="0" applyFont="1" applyFill="1" applyBorder="1" applyAlignment="1">
      <alignment horizontal="center" wrapText="1"/>
    </xf>
    <xf numFmtId="0" fontId="15" fillId="37" borderId="15" xfId="0" applyFont="1" applyFill="1" applyBorder="1" applyAlignment="1">
      <alignment horizontal="center" wrapText="1"/>
    </xf>
    <xf numFmtId="183" fontId="15" fillId="37" borderId="15" xfId="0" applyNumberFormat="1" applyFont="1" applyFill="1" applyBorder="1" applyAlignment="1">
      <alignment horizontal="right" wrapText="1"/>
    </xf>
    <xf numFmtId="0" fontId="1" fillId="37" borderId="15" xfId="0" applyFont="1" applyFill="1" applyBorder="1" applyAlignment="1">
      <alignment horizontal="left" wrapText="1"/>
    </xf>
    <xf numFmtId="0" fontId="1" fillId="37" borderId="15" xfId="0" applyFont="1" applyFill="1" applyBorder="1" applyAlignment="1">
      <alignment wrapText="1"/>
    </xf>
    <xf numFmtId="0" fontId="0" fillId="37" borderId="15" xfId="0" applyFont="1" applyFill="1" applyBorder="1" applyAlignment="1">
      <alignment horizontal="left" wrapText="1"/>
    </xf>
    <xf numFmtId="4" fontId="0" fillId="37" borderId="15" xfId="0" applyNumberFormat="1" applyFont="1" applyFill="1" applyBorder="1" applyAlignment="1">
      <alignment wrapText="1"/>
    </xf>
    <xf numFmtId="0" fontId="80" fillId="37" borderId="15" xfId="0" applyFont="1" applyFill="1" applyBorder="1" applyAlignment="1">
      <alignment/>
    </xf>
    <xf numFmtId="4" fontId="20" fillId="0" borderId="0" xfId="0" applyNumberFormat="1" applyFont="1" applyAlignment="1" applyProtection="1">
      <alignment/>
      <protection/>
    </xf>
    <xf numFmtId="4" fontId="1" fillId="0" borderId="0" xfId="0" applyNumberFormat="1" applyFont="1" applyFill="1" applyAlignment="1">
      <alignment wrapText="1"/>
    </xf>
    <xf numFmtId="49" fontId="19" fillId="0" borderId="15" xfId="0" applyNumberFormat="1" applyFont="1" applyBorder="1" applyAlignment="1" applyProtection="1">
      <alignment horizontal="center" vertical="center"/>
      <protection/>
    </xf>
    <xf numFmtId="0" fontId="1" fillId="0" borderId="15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wrapText="1"/>
    </xf>
    <xf numFmtId="0" fontId="1" fillId="0" borderId="15" xfId="0" applyFont="1" applyFill="1" applyBorder="1" applyAlignment="1">
      <alignment horizontal="left" wrapText="1"/>
    </xf>
    <xf numFmtId="1" fontId="21" fillId="37" borderId="15" xfId="45" applyNumberFormat="1" applyFont="1" applyFill="1" applyBorder="1" applyAlignment="1" applyProtection="1">
      <alignment horizontal="center" vertical="top" shrinkToFit="1"/>
      <protection/>
    </xf>
    <xf numFmtId="49" fontId="22" fillId="36" borderId="15" xfId="0" applyNumberFormat="1" applyFont="1" applyFill="1" applyBorder="1" applyAlignment="1">
      <alignment horizontal="center" wrapText="1"/>
    </xf>
    <xf numFmtId="49" fontId="15" fillId="36" borderId="15" xfId="0" applyNumberFormat="1" applyFont="1" applyFill="1" applyBorder="1" applyAlignment="1">
      <alignment horizontal="center" wrapText="1"/>
    </xf>
    <xf numFmtId="0" fontId="0" fillId="36" borderId="15" xfId="93" applyFont="1" applyFill="1" applyBorder="1" applyAlignment="1">
      <alignment horizontal="left" wrapText="1"/>
      <protection/>
    </xf>
    <xf numFmtId="0" fontId="15" fillId="36" borderId="15" xfId="93" applyFont="1" applyFill="1" applyBorder="1" applyAlignment="1">
      <alignment horizontal="center" wrapText="1"/>
      <protection/>
    </xf>
    <xf numFmtId="4" fontId="0" fillId="0" borderId="15" xfId="0" applyNumberFormat="1" applyFont="1" applyFill="1" applyBorder="1" applyAlignment="1">
      <alignment horizontal="right"/>
    </xf>
    <xf numFmtId="0" fontId="1" fillId="0" borderId="15" xfId="0" applyFont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15" xfId="0" applyFont="1" applyFill="1" applyBorder="1" applyAlignment="1">
      <alignment wrapText="1"/>
    </xf>
    <xf numFmtId="0" fontId="1" fillId="0" borderId="0" xfId="0" applyFont="1" applyFill="1" applyAlignment="1">
      <alignment horizontal="right"/>
    </xf>
    <xf numFmtId="0" fontId="1" fillId="0" borderId="15" xfId="0" applyFont="1" applyFill="1" applyBorder="1" applyAlignment="1">
      <alignment horizontal="center" wrapText="1"/>
    </xf>
    <xf numFmtId="0" fontId="2" fillId="36" borderId="15" xfId="0" applyFont="1" applyFill="1" applyBorder="1" applyAlignment="1">
      <alignment horizontal="left" wrapText="1"/>
    </xf>
    <xf numFmtId="1" fontId="23" fillId="37" borderId="15" xfId="45" applyNumberFormat="1" applyFont="1" applyFill="1" applyBorder="1" applyAlignment="1" applyProtection="1">
      <alignment horizontal="center" vertical="top" shrinkToFit="1"/>
      <protection/>
    </xf>
    <xf numFmtId="49" fontId="15" fillId="0" borderId="15" xfId="0" applyNumberFormat="1" applyFont="1" applyFill="1" applyBorder="1" applyAlignment="1">
      <alignment horizontal="center" wrapText="1"/>
    </xf>
    <xf numFmtId="0" fontId="0" fillId="0" borderId="15" xfId="0" applyFont="1" applyFill="1" applyBorder="1" applyAlignment="1">
      <alignment horizontal="left" wrapText="1"/>
    </xf>
    <xf numFmtId="49" fontId="24" fillId="36" borderId="15" xfId="0" applyNumberFormat="1" applyFont="1" applyFill="1" applyBorder="1" applyAlignment="1">
      <alignment horizontal="center" wrapText="1"/>
    </xf>
    <xf numFmtId="0" fontId="2" fillId="0" borderId="15" xfId="0" applyFont="1" applyBorder="1" applyAlignment="1">
      <alignment wrapText="1"/>
    </xf>
    <xf numFmtId="4" fontId="2" fillId="37" borderId="15" xfId="0" applyNumberFormat="1" applyFont="1" applyFill="1" applyBorder="1" applyAlignment="1">
      <alignment wrapText="1"/>
    </xf>
    <xf numFmtId="0" fontId="2" fillId="0" borderId="0" xfId="0" applyFont="1" applyFill="1" applyAlignment="1">
      <alignment/>
    </xf>
    <xf numFmtId="0" fontId="0" fillId="37" borderId="0" xfId="0" applyFont="1" applyFill="1" applyAlignment="1">
      <alignment/>
    </xf>
    <xf numFmtId="0" fontId="0" fillId="37" borderId="15" xfId="0" applyFont="1" applyFill="1" applyBorder="1" applyAlignment="1">
      <alignment wrapText="1"/>
    </xf>
    <xf numFmtId="0" fontId="25" fillId="36" borderId="15" xfId="0" applyFont="1" applyFill="1" applyBorder="1" applyAlignment="1">
      <alignment horizontal="center" wrapText="1"/>
    </xf>
    <xf numFmtId="0" fontId="27" fillId="37" borderId="16" xfId="61" applyNumberFormat="1" applyFont="1" applyFill="1" applyBorder="1" applyAlignment="1" applyProtection="1">
      <alignment horizontal="center" vertical="center" wrapText="1"/>
      <protection/>
    </xf>
    <xf numFmtId="0" fontId="27" fillId="37" borderId="17" xfId="65" applyNumberFormat="1" applyFont="1" applyFill="1" applyBorder="1" applyAlignment="1" applyProtection="1">
      <alignment horizontal="center" vertical="center" wrapText="1"/>
      <protection/>
    </xf>
    <xf numFmtId="0" fontId="5" fillId="0" borderId="18" xfId="0" applyFont="1" applyBorder="1" applyAlignment="1">
      <alignment horizontal="center" vertical="center" wrapText="1"/>
    </xf>
    <xf numFmtId="0" fontId="27" fillId="37" borderId="19" xfId="61" applyNumberFormat="1" applyFont="1" applyFill="1" applyBorder="1" applyAlignment="1" applyProtection="1">
      <alignment horizontal="center" vertical="center" wrapText="1"/>
      <protection/>
    </xf>
    <xf numFmtId="0" fontId="27" fillId="37" borderId="15" xfId="61" applyNumberFormat="1" applyFont="1" applyFill="1" applyBorder="1" applyAlignment="1" applyProtection="1">
      <alignment horizontal="center" vertical="center" wrapText="1"/>
      <protection/>
    </xf>
    <xf numFmtId="0" fontId="27" fillId="37" borderId="15" xfId="65" applyNumberFormat="1" applyFont="1" applyFill="1" applyBorder="1" applyAlignment="1" applyProtection="1">
      <alignment horizontal="center" vertical="center" wrapText="1"/>
      <protection/>
    </xf>
    <xf numFmtId="4" fontId="0" fillId="37" borderId="15" xfId="0" applyNumberFormat="1" applyFont="1" applyFill="1" applyBorder="1" applyAlignment="1">
      <alignment/>
    </xf>
    <xf numFmtId="0" fontId="0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" fontId="11" fillId="0" borderId="0" xfId="0" applyNumberFormat="1" applyFont="1" applyAlignment="1">
      <alignment/>
    </xf>
    <xf numFmtId="4" fontId="1" fillId="0" borderId="15" xfId="0" applyNumberFormat="1" applyFont="1" applyFill="1" applyBorder="1" applyAlignment="1">
      <alignment wrapText="1"/>
    </xf>
    <xf numFmtId="0" fontId="2" fillId="0" borderId="0" xfId="0" applyFont="1" applyAlignment="1">
      <alignment vertical="center" wrapText="1"/>
    </xf>
    <xf numFmtId="0" fontId="20" fillId="0" borderId="0" xfId="0" applyFont="1" applyAlignment="1" applyProtection="1">
      <alignment/>
      <protection/>
    </xf>
    <xf numFmtId="0" fontId="19" fillId="0" borderId="0" xfId="0" applyFont="1" applyAlignment="1" applyProtection="1">
      <alignment/>
      <protection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right"/>
    </xf>
    <xf numFmtId="0" fontId="19" fillId="0" borderId="15" xfId="0" applyFont="1" applyBorder="1" applyAlignment="1" applyProtection="1">
      <alignment horizontal="center" vertical="center" wrapText="1"/>
      <protection/>
    </xf>
    <xf numFmtId="0" fontId="19" fillId="0" borderId="15" xfId="0" applyFont="1" applyBorder="1" applyAlignment="1" applyProtection="1">
      <alignment horizontal="center"/>
      <protection/>
    </xf>
    <xf numFmtId="4" fontId="19" fillId="0" borderId="15" xfId="0" applyNumberFormat="1" applyFont="1" applyFill="1" applyBorder="1" applyAlignment="1" applyProtection="1">
      <alignment/>
      <protection/>
    </xf>
    <xf numFmtId="0" fontId="19" fillId="0" borderId="15" xfId="0" applyFont="1" applyBorder="1" applyAlignment="1" applyProtection="1">
      <alignment horizontal="center" vertical="top"/>
      <protection/>
    </xf>
    <xf numFmtId="4" fontId="19" fillId="37" borderId="15" xfId="0" applyNumberFormat="1" applyFont="1" applyFill="1" applyBorder="1" applyAlignment="1" applyProtection="1">
      <alignment/>
      <protection/>
    </xf>
    <xf numFmtId="0" fontId="19" fillId="0" borderId="0" xfId="0" applyFont="1" applyAlignment="1" applyProtection="1">
      <alignment/>
      <protection/>
    </xf>
    <xf numFmtId="0" fontId="20" fillId="0" borderId="15" xfId="0" applyFont="1" applyBorder="1" applyAlignment="1" applyProtection="1">
      <alignment horizontal="center" vertical="top"/>
      <protection/>
    </xf>
    <xf numFmtId="0" fontId="20" fillId="0" borderId="15" xfId="0" applyNumberFormat="1" applyFont="1" applyBorder="1" applyAlignment="1" applyProtection="1">
      <alignment vertical="top" wrapText="1"/>
      <protection/>
    </xf>
    <xf numFmtId="4" fontId="20" fillId="0" borderId="15" xfId="0" applyNumberFormat="1" applyFont="1" applyFill="1" applyBorder="1" applyAlignment="1" applyProtection="1">
      <alignment/>
      <protection/>
    </xf>
    <xf numFmtId="0" fontId="20" fillId="0" borderId="15" xfId="0" applyFont="1" applyBorder="1" applyAlignment="1" applyProtection="1">
      <alignment/>
      <protection/>
    </xf>
    <xf numFmtId="4" fontId="20" fillId="0" borderId="0" xfId="0" applyNumberFormat="1" applyFont="1" applyAlignment="1" applyProtection="1">
      <alignment/>
      <protection/>
    </xf>
    <xf numFmtId="0" fontId="19" fillId="0" borderId="15" xfId="0" applyNumberFormat="1" applyFont="1" applyBorder="1" applyAlignment="1" applyProtection="1">
      <alignment vertical="top" wrapText="1"/>
      <protection/>
    </xf>
    <xf numFmtId="4" fontId="20" fillId="37" borderId="15" xfId="0" applyNumberFormat="1" applyFont="1" applyFill="1" applyBorder="1" applyAlignment="1" applyProtection="1">
      <alignment/>
      <protection/>
    </xf>
    <xf numFmtId="0" fontId="20" fillId="0" borderId="0" xfId="0" applyFont="1" applyBorder="1" applyAlignment="1" applyProtection="1">
      <alignment/>
      <protection/>
    </xf>
    <xf numFmtId="0" fontId="0" fillId="0" borderId="15" xfId="0" applyFont="1" applyBorder="1" applyAlignment="1">
      <alignment horizontal="left" vertical="top" wrapText="1"/>
    </xf>
    <xf numFmtId="0" fontId="20" fillId="0" borderId="15" xfId="0" applyFont="1" applyBorder="1" applyAlignment="1" applyProtection="1">
      <alignment horizontal="left" vertical="top" wrapText="1"/>
      <protection/>
    </xf>
    <xf numFmtId="0" fontId="17" fillId="0" borderId="0" xfId="0" applyFont="1" applyAlignment="1" applyProtection="1">
      <alignment/>
      <protection/>
    </xf>
    <xf numFmtId="0" fontId="20" fillId="0" borderId="15" xfId="0" applyFont="1" applyFill="1" applyBorder="1" applyAlignment="1" applyProtection="1">
      <alignment horizontal="center" vertical="top"/>
      <protection/>
    </xf>
    <xf numFmtId="0" fontId="17" fillId="0" borderId="15" xfId="0" applyFont="1" applyBorder="1" applyAlignment="1" applyProtection="1">
      <alignment/>
      <protection/>
    </xf>
    <xf numFmtId="4" fontId="19" fillId="0" borderId="15" xfId="0" applyNumberFormat="1" applyFont="1" applyFill="1" applyBorder="1" applyAlignment="1" applyProtection="1">
      <alignment/>
      <protection locked="0"/>
    </xf>
    <xf numFmtId="0" fontId="28" fillId="0" borderId="0" xfId="0" applyFont="1" applyAlignment="1" applyProtection="1">
      <alignment/>
      <protection/>
    </xf>
    <xf numFmtId="0" fontId="15" fillId="38" borderId="15" xfId="0" applyFont="1" applyFill="1" applyBorder="1" applyAlignment="1">
      <alignment horizontal="left" vertical="top" wrapText="1"/>
    </xf>
    <xf numFmtId="0" fontId="19" fillId="0" borderId="15" xfId="0" applyFont="1" applyFill="1" applyBorder="1" applyAlignment="1" applyProtection="1">
      <alignment horizontal="center" vertical="top"/>
      <protection/>
    </xf>
    <xf numFmtId="49" fontId="19" fillId="0" borderId="15" xfId="0" applyNumberFormat="1" applyFont="1" applyFill="1" applyBorder="1" applyAlignment="1" applyProtection="1">
      <alignment vertical="top" wrapText="1"/>
      <protection/>
    </xf>
    <xf numFmtId="0" fontId="19" fillId="0" borderId="0" xfId="0" applyFont="1" applyFill="1" applyAlignment="1" applyProtection="1">
      <alignment/>
      <protection/>
    </xf>
    <xf numFmtId="0" fontId="0" fillId="0" borderId="15" xfId="0" applyFont="1" applyFill="1" applyBorder="1" applyAlignment="1">
      <alignment horizontal="left" vertical="top" wrapText="1"/>
    </xf>
    <xf numFmtId="0" fontId="20" fillId="37" borderId="15" xfId="0" applyFont="1" applyFill="1" applyBorder="1" applyAlignment="1" applyProtection="1">
      <alignment horizontal="center" vertical="top"/>
      <protection/>
    </xf>
    <xf numFmtId="4" fontId="20" fillId="0" borderId="15" xfId="0" applyNumberFormat="1" applyFont="1" applyFill="1" applyBorder="1" applyAlignment="1" applyProtection="1">
      <alignment/>
      <protection/>
    </xf>
    <xf numFmtId="0" fontId="19" fillId="0" borderId="15" xfId="0" applyFont="1" applyFill="1" applyBorder="1" applyAlignment="1" applyProtection="1">
      <alignment horizontal="center" vertical="center"/>
      <protection/>
    </xf>
    <xf numFmtId="49" fontId="19" fillId="0" borderId="15" xfId="0" applyNumberFormat="1" applyFont="1" applyBorder="1" applyAlignment="1" applyProtection="1">
      <alignment vertical="center" wrapText="1"/>
      <protection/>
    </xf>
    <xf numFmtId="4" fontId="19" fillId="0" borderId="15" xfId="0" applyNumberFormat="1" applyFont="1" applyFill="1" applyBorder="1" applyAlignment="1" applyProtection="1">
      <alignment vertical="center"/>
      <protection/>
    </xf>
    <xf numFmtId="49" fontId="20" fillId="0" borderId="15" xfId="0" applyNumberFormat="1" applyFont="1" applyBorder="1" applyAlignment="1" applyProtection="1">
      <alignment vertical="top" wrapText="1"/>
      <protection/>
    </xf>
    <xf numFmtId="4" fontId="20" fillId="0" borderId="15" xfId="0" applyNumberFormat="1" applyFont="1" applyFill="1" applyBorder="1" applyAlignment="1" applyProtection="1">
      <alignment/>
      <protection locked="0"/>
    </xf>
    <xf numFmtId="0" fontId="20" fillId="0" borderId="15" xfId="0" applyFont="1" applyBorder="1" applyAlignment="1" applyProtection="1">
      <alignment horizontal="center" vertical="center"/>
      <protection/>
    </xf>
    <xf numFmtId="49" fontId="20" fillId="0" borderId="15" xfId="0" applyNumberFormat="1" applyFont="1" applyBorder="1" applyAlignment="1" applyProtection="1">
      <alignment vertical="center" wrapText="1"/>
      <protection/>
    </xf>
    <xf numFmtId="4" fontId="20" fillId="37" borderId="15" xfId="0" applyNumberFormat="1" applyFont="1" applyFill="1" applyBorder="1" applyAlignment="1" applyProtection="1">
      <alignment/>
      <protection locked="0"/>
    </xf>
    <xf numFmtId="4" fontId="20" fillId="0" borderId="15" xfId="0" applyNumberFormat="1" applyFont="1" applyBorder="1" applyAlignment="1" applyProtection="1">
      <alignment/>
      <protection/>
    </xf>
    <xf numFmtId="0" fontId="20" fillId="37" borderId="15" xfId="0" applyFont="1" applyFill="1" applyBorder="1" applyAlignment="1" applyProtection="1">
      <alignment horizontal="center" vertical="center"/>
      <protection/>
    </xf>
    <xf numFmtId="49" fontId="20" fillId="37" borderId="15" xfId="0" applyNumberFormat="1" applyFont="1" applyFill="1" applyBorder="1" applyAlignment="1" applyProtection="1">
      <alignment vertical="top" wrapText="1"/>
      <protection/>
    </xf>
    <xf numFmtId="49" fontId="20" fillId="0" borderId="0" xfId="0" applyNumberFormat="1" applyFont="1" applyAlignment="1" applyProtection="1">
      <alignment wrapText="1"/>
      <protection/>
    </xf>
    <xf numFmtId="4" fontId="20" fillId="0" borderId="0" xfId="0" applyNumberFormat="1" applyFont="1" applyBorder="1" applyAlignment="1" applyProtection="1">
      <alignment/>
      <protection/>
    </xf>
    <xf numFmtId="49" fontId="20" fillId="0" borderId="0" xfId="0" applyNumberFormat="1" applyFont="1" applyAlignment="1" applyProtection="1">
      <alignment/>
      <protection/>
    </xf>
    <xf numFmtId="4" fontId="19" fillId="0" borderId="0" xfId="0" applyNumberFormat="1" applyFont="1" applyAlignment="1" applyProtection="1">
      <alignment/>
      <protection/>
    </xf>
    <xf numFmtId="0" fontId="29" fillId="0" borderId="0" xfId="0" applyFont="1" applyAlignment="1">
      <alignment/>
    </xf>
    <xf numFmtId="0" fontId="30" fillId="0" borderId="15" xfId="0" applyFont="1" applyBorder="1" applyAlignment="1">
      <alignment horizontal="center" vertical="center" wrapText="1"/>
    </xf>
    <xf numFmtId="0" fontId="30" fillId="0" borderId="15" xfId="0" applyFont="1" applyBorder="1" applyAlignment="1">
      <alignment horizontal="left" vertical="center" wrapText="1"/>
    </xf>
    <xf numFmtId="4" fontId="2" fillId="0" borderId="15" xfId="0" applyNumberFormat="1" applyFont="1" applyBorder="1" applyAlignment="1">
      <alignment/>
    </xf>
    <xf numFmtId="0" fontId="13" fillId="0" borderId="15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4" fontId="0" fillId="0" borderId="15" xfId="0" applyNumberFormat="1" applyFont="1" applyBorder="1" applyAlignment="1">
      <alignment/>
    </xf>
    <xf numFmtId="0" fontId="0" fillId="0" borderId="15" xfId="0" applyNumberFormat="1" applyFont="1" applyBorder="1" applyAlignment="1">
      <alignment vertical="center" wrapText="1"/>
    </xf>
    <xf numFmtId="0" fontId="29" fillId="0" borderId="15" xfId="0" applyFont="1" applyBorder="1" applyAlignment="1">
      <alignment horizontal="center"/>
    </xf>
    <xf numFmtId="0" fontId="0" fillId="0" borderId="15" xfId="0" applyBorder="1" applyAlignment="1">
      <alignment/>
    </xf>
    <xf numFmtId="3" fontId="9" fillId="0" borderId="15" xfId="0" applyNumberFormat="1" applyFont="1" applyBorder="1" applyAlignment="1">
      <alignment vertical="top"/>
    </xf>
    <xf numFmtId="3" fontId="10" fillId="0" borderId="15" xfId="0" applyNumberFormat="1" applyFont="1" applyBorder="1" applyAlignment="1">
      <alignment vertical="top"/>
    </xf>
    <xf numFmtId="4" fontId="10" fillId="0" borderId="15" xfId="0" applyNumberFormat="1" applyFont="1" applyBorder="1" applyAlignment="1">
      <alignment vertical="top"/>
    </xf>
    <xf numFmtId="0" fontId="6" fillId="0" borderId="0" xfId="0" applyFont="1" applyAlignment="1">
      <alignment vertical="center" wrapText="1"/>
    </xf>
    <xf numFmtId="0" fontId="31" fillId="0" borderId="15" xfId="0" applyFont="1" applyBorder="1" applyAlignment="1">
      <alignment vertical="top" wrapText="1"/>
    </xf>
    <xf numFmtId="4" fontId="9" fillId="0" borderId="15" xfId="0" applyNumberFormat="1" applyFont="1" applyBorder="1" applyAlignment="1">
      <alignment vertical="top"/>
    </xf>
    <xf numFmtId="0" fontId="0" fillId="0" borderId="0" xfId="0" applyFont="1" applyAlignment="1">
      <alignment horizontal="center" vertical="center" wrapText="1"/>
    </xf>
    <xf numFmtId="49" fontId="18" fillId="0" borderId="0" xfId="0" applyNumberFormat="1" applyFont="1" applyAlignment="1" applyProtection="1">
      <alignment horizontal="center" vertical="center" wrapText="1"/>
      <protection locked="0"/>
    </xf>
    <xf numFmtId="0" fontId="19" fillId="0" borderId="15" xfId="0" applyFont="1" applyBorder="1" applyAlignment="1" applyProtection="1">
      <alignment horizontal="center" vertical="center" wrapText="1"/>
      <protection/>
    </xf>
    <xf numFmtId="49" fontId="19" fillId="0" borderId="15" xfId="0" applyNumberFormat="1" applyFont="1" applyBorder="1" applyAlignment="1" applyProtection="1">
      <alignment horizontal="center" vertical="center"/>
      <protection/>
    </xf>
    <xf numFmtId="0" fontId="25" fillId="37" borderId="19" xfId="61" applyNumberFormat="1" applyFont="1" applyFill="1" applyBorder="1" applyAlignment="1" applyProtection="1">
      <alignment horizontal="center" vertical="center" wrapText="1"/>
      <protection/>
    </xf>
    <xf numFmtId="0" fontId="25" fillId="37" borderId="20" xfId="61" applyNumberFormat="1" applyFont="1" applyFill="1" applyBorder="1" applyAlignment="1" applyProtection="1">
      <alignment horizontal="center" vertical="center" wrapText="1"/>
      <protection/>
    </xf>
    <xf numFmtId="0" fontId="25" fillId="37" borderId="16" xfId="61" applyNumberFormat="1" applyFont="1" applyFill="1" applyBorder="1" applyAlignment="1" applyProtection="1">
      <alignment horizontal="center" vertical="center" wrapText="1"/>
      <protection/>
    </xf>
    <xf numFmtId="0" fontId="25" fillId="37" borderId="21" xfId="61" applyNumberFormat="1" applyFont="1" applyFill="1" applyBorder="1" applyAlignment="1" applyProtection="1">
      <alignment horizontal="center" vertical="center" wrapText="1"/>
      <protection/>
    </xf>
    <xf numFmtId="0" fontId="25" fillId="37" borderId="17" xfId="65" applyNumberFormat="1" applyFont="1" applyFill="1" applyBorder="1" applyAlignment="1" applyProtection="1">
      <alignment horizontal="center" vertical="center" wrapText="1"/>
      <protection/>
    </xf>
    <xf numFmtId="0" fontId="25" fillId="37" borderId="22" xfId="65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0" fillId="0" borderId="0" xfId="0" applyFont="1" applyBorder="1" applyAlignment="1">
      <alignment horizontal="center" vertical="top" wrapText="1"/>
    </xf>
  </cellXfs>
  <cellStyles count="9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3 2" xfId="41"/>
    <cellStyle name="xl24" xfId="42"/>
    <cellStyle name="xl25" xfId="43"/>
    <cellStyle name="xl25 2" xfId="44"/>
    <cellStyle name="xl26" xfId="45"/>
    <cellStyle name="xl26 2" xfId="46"/>
    <cellStyle name="xl27" xfId="47"/>
    <cellStyle name="xl28" xfId="48"/>
    <cellStyle name="xl29" xfId="49"/>
    <cellStyle name="xl30" xfId="50"/>
    <cellStyle name="xl31" xfId="51"/>
    <cellStyle name="xl32" xfId="52"/>
    <cellStyle name="xl32 2" xfId="53"/>
    <cellStyle name="xl33" xfId="54"/>
    <cellStyle name="xl34" xfId="55"/>
    <cellStyle name="xl35" xfId="56"/>
    <cellStyle name="xl36" xfId="57"/>
    <cellStyle name="xl37" xfId="58"/>
    <cellStyle name="xl37 2" xfId="59"/>
    <cellStyle name="xl38" xfId="60"/>
    <cellStyle name="xl39" xfId="61"/>
    <cellStyle name="xl40" xfId="62"/>
    <cellStyle name="xl41" xfId="63"/>
    <cellStyle name="xl42" xfId="64"/>
    <cellStyle name="xl43" xfId="65"/>
    <cellStyle name="xl44" xfId="66"/>
    <cellStyle name="xl44 2" xfId="67"/>
    <cellStyle name="xl45" xfId="68"/>
    <cellStyle name="xl46" xfId="69"/>
    <cellStyle name="xl60" xfId="70"/>
    <cellStyle name="xl61" xfId="71"/>
    <cellStyle name="Акцент1" xfId="72"/>
    <cellStyle name="Акцент2" xfId="73"/>
    <cellStyle name="Акцент3" xfId="74"/>
    <cellStyle name="Акцент4" xfId="75"/>
    <cellStyle name="Акцент5" xfId="76"/>
    <cellStyle name="Акцент6" xfId="77"/>
    <cellStyle name="Ввод " xfId="78"/>
    <cellStyle name="Вывод" xfId="79"/>
    <cellStyle name="Вычисление" xfId="80"/>
    <cellStyle name="Hyperlink" xfId="81"/>
    <cellStyle name="Currency" xfId="82"/>
    <cellStyle name="Currency [0]" xfId="83"/>
    <cellStyle name="Заголовок 1" xfId="84"/>
    <cellStyle name="Заголовок 2" xfId="85"/>
    <cellStyle name="Заголовок 3" xfId="86"/>
    <cellStyle name="Заголовок 4" xfId="87"/>
    <cellStyle name="Итог" xfId="88"/>
    <cellStyle name="Контрольная ячейка" xfId="89"/>
    <cellStyle name="Название" xfId="90"/>
    <cellStyle name="Нейтральный" xfId="91"/>
    <cellStyle name="Обычный 2" xfId="92"/>
    <cellStyle name="Обычный_2014 г." xfId="93"/>
    <cellStyle name="Followed Hyperlink" xfId="94"/>
    <cellStyle name="Плохой" xfId="95"/>
    <cellStyle name="Пояснение" xfId="96"/>
    <cellStyle name="Примечание" xfId="97"/>
    <cellStyle name="Percent" xfId="98"/>
    <cellStyle name="Связанная ячейка" xfId="99"/>
    <cellStyle name="Текст предупреждения" xfId="100"/>
    <cellStyle name="Comma" xfId="101"/>
    <cellStyle name="Comma [0]" xfId="102"/>
    <cellStyle name="Хороший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84"/>
  <sheetViews>
    <sheetView workbookViewId="0" topLeftCell="A4">
      <selection activeCell="B74" sqref="B74"/>
    </sheetView>
  </sheetViews>
  <sheetFormatPr defaultColWidth="9.00390625" defaultRowHeight="15.75"/>
  <cols>
    <col min="1" max="1" width="21.75390625" style="119" customWidth="1"/>
    <col min="2" max="2" width="65.375" style="164" customWidth="1"/>
    <col min="3" max="3" width="14.875" style="119" customWidth="1"/>
    <col min="4" max="4" width="13.75390625" style="119" customWidth="1"/>
    <col min="5" max="5" width="14.50390625" style="119" customWidth="1"/>
    <col min="6" max="6" width="9.00390625" style="119" customWidth="1"/>
    <col min="7" max="7" width="12.625" style="119" bestFit="1" customWidth="1"/>
    <col min="8" max="16384" width="9.00390625" style="119" customWidth="1"/>
  </cols>
  <sheetData>
    <row r="1" ht="15.75" customHeight="1" hidden="1">
      <c r="B1" s="61"/>
    </row>
    <row r="2" ht="15.75" customHeight="1" hidden="1">
      <c r="B2" s="61"/>
    </row>
    <row r="3" ht="15.75" customHeight="1" hidden="1">
      <c r="B3" s="61"/>
    </row>
    <row r="4" spans="1:5" ht="89.25" customHeight="1">
      <c r="A4" s="120"/>
      <c r="B4" s="121"/>
      <c r="C4" s="182" t="s">
        <v>438</v>
      </c>
      <c r="D4" s="182"/>
      <c r="E4" s="182"/>
    </row>
    <row r="5" spans="1:5" ht="40.5" customHeight="1">
      <c r="A5" s="183" t="s">
        <v>478</v>
      </c>
      <c r="B5" s="183"/>
      <c r="C5" s="183"/>
      <c r="D5" s="183"/>
      <c r="E5" s="183"/>
    </row>
    <row r="6" spans="1:5" ht="16.5" customHeight="1">
      <c r="A6" s="62"/>
      <c r="B6" s="62"/>
      <c r="C6" s="122"/>
      <c r="E6" s="122" t="s">
        <v>11</v>
      </c>
    </row>
    <row r="7" spans="1:5" ht="16.5" customHeight="1">
      <c r="A7" s="184" t="s">
        <v>247</v>
      </c>
      <c r="B7" s="185" t="s">
        <v>0</v>
      </c>
      <c r="C7" s="186" t="s">
        <v>471</v>
      </c>
      <c r="D7" s="188" t="s">
        <v>472</v>
      </c>
      <c r="E7" s="190" t="s">
        <v>473</v>
      </c>
    </row>
    <row r="8" spans="1:5" ht="33" customHeight="1">
      <c r="A8" s="184"/>
      <c r="B8" s="185"/>
      <c r="C8" s="187"/>
      <c r="D8" s="189"/>
      <c r="E8" s="191"/>
    </row>
    <row r="9" spans="1:5" ht="15.75">
      <c r="A9" s="123">
        <v>1</v>
      </c>
      <c r="B9" s="81" t="s">
        <v>248</v>
      </c>
      <c r="C9" s="81" t="s">
        <v>249</v>
      </c>
      <c r="D9" s="81">
        <v>4</v>
      </c>
      <c r="E9" s="81">
        <v>5</v>
      </c>
    </row>
    <row r="10" spans="1:7" s="63" customFormat="1" ht="15.75">
      <c r="A10" s="124" t="s">
        <v>250</v>
      </c>
      <c r="B10" s="64" t="s">
        <v>251</v>
      </c>
      <c r="C10" s="125">
        <f>C11+C17+C23+C29+C36+C50+C56+C59+C47</f>
        <v>41417129.89</v>
      </c>
      <c r="D10" s="125">
        <f>D11+D17+D23+D29+D36+D50+D56+D59+D47</f>
        <v>-2931000</v>
      </c>
      <c r="E10" s="125">
        <f>E11+E17+E23+E29+E36+E50+E56+E59+E47</f>
        <v>38486129.89</v>
      </c>
      <c r="G10" s="79"/>
    </row>
    <row r="11" spans="1:5" s="128" customFormat="1" ht="15.75">
      <c r="A11" s="126" t="s">
        <v>252</v>
      </c>
      <c r="B11" s="64" t="s">
        <v>253</v>
      </c>
      <c r="C11" s="127">
        <f>C12</f>
        <v>9185301.89</v>
      </c>
      <c r="D11" s="127">
        <f>D12</f>
        <v>0</v>
      </c>
      <c r="E11" s="127">
        <f>E12</f>
        <v>9185301.89</v>
      </c>
    </row>
    <row r="12" spans="1:5" ht="15.75">
      <c r="A12" s="129" t="s">
        <v>254</v>
      </c>
      <c r="B12" s="130" t="s">
        <v>255</v>
      </c>
      <c r="C12" s="131">
        <f>C13+C14+C15+C16</f>
        <v>9185301.89</v>
      </c>
      <c r="D12" s="131">
        <f>D13+D14+D15+D16</f>
        <v>0</v>
      </c>
      <c r="E12" s="131">
        <f>E13+E14+E15+E16</f>
        <v>9185301.89</v>
      </c>
    </row>
    <row r="13" spans="1:5" ht="63">
      <c r="A13" s="129" t="s">
        <v>256</v>
      </c>
      <c r="B13" s="130" t="s">
        <v>257</v>
      </c>
      <c r="C13" s="131">
        <v>7841900</v>
      </c>
      <c r="D13" s="132"/>
      <c r="E13" s="131">
        <f>C13+D13</f>
        <v>7841900</v>
      </c>
    </row>
    <row r="14" spans="1:7" ht="94.5">
      <c r="A14" s="129" t="s">
        <v>258</v>
      </c>
      <c r="B14" s="130" t="s">
        <v>259</v>
      </c>
      <c r="C14" s="131">
        <v>31300</v>
      </c>
      <c r="D14" s="132"/>
      <c r="E14" s="131">
        <f>C14+D14</f>
        <v>31300</v>
      </c>
      <c r="G14" s="133"/>
    </row>
    <row r="15" spans="1:5" ht="47.25">
      <c r="A15" s="129" t="s">
        <v>260</v>
      </c>
      <c r="B15" s="130" t="s">
        <v>261</v>
      </c>
      <c r="C15" s="131">
        <v>173100</v>
      </c>
      <c r="D15" s="132"/>
      <c r="E15" s="131">
        <f>C15+D15</f>
        <v>173100</v>
      </c>
    </row>
    <row r="16" spans="1:5" ht="47.25">
      <c r="A16" s="129" t="s">
        <v>262</v>
      </c>
      <c r="B16" s="130" t="s">
        <v>263</v>
      </c>
      <c r="C16" s="131">
        <v>1139001.89</v>
      </c>
      <c r="D16" s="131"/>
      <c r="E16" s="131">
        <f>C16+D16</f>
        <v>1139001.89</v>
      </c>
    </row>
    <row r="17" spans="1:5" ht="31.5">
      <c r="A17" s="126" t="s">
        <v>264</v>
      </c>
      <c r="B17" s="134" t="s">
        <v>265</v>
      </c>
      <c r="C17" s="125">
        <f>C18</f>
        <v>362260</v>
      </c>
      <c r="D17" s="125">
        <f>D18</f>
        <v>0</v>
      </c>
      <c r="E17" s="125">
        <f>E18</f>
        <v>362260</v>
      </c>
    </row>
    <row r="18" spans="1:5" ht="31.5">
      <c r="A18" s="129" t="s">
        <v>266</v>
      </c>
      <c r="B18" s="130" t="s">
        <v>267</v>
      </c>
      <c r="C18" s="131">
        <f>C19+C20+C21+C22</f>
        <v>362260</v>
      </c>
      <c r="D18" s="131">
        <f>D19+D20+D21+D22</f>
        <v>0</v>
      </c>
      <c r="E18" s="131">
        <f>E19+E20+E21+E22</f>
        <v>362260</v>
      </c>
    </row>
    <row r="19" spans="1:5" ht="63">
      <c r="A19" s="129" t="s">
        <v>268</v>
      </c>
      <c r="B19" s="130" t="s">
        <v>269</v>
      </c>
      <c r="C19" s="131">
        <v>171590</v>
      </c>
      <c r="D19" s="132"/>
      <c r="E19" s="131">
        <f>C19+D19</f>
        <v>171590</v>
      </c>
    </row>
    <row r="20" spans="1:5" ht="78.75">
      <c r="A20" s="129" t="s">
        <v>270</v>
      </c>
      <c r="B20" s="130" t="s">
        <v>271</v>
      </c>
      <c r="C20" s="131">
        <v>1190</v>
      </c>
      <c r="D20" s="132"/>
      <c r="E20" s="131">
        <f>C20+D20</f>
        <v>1190</v>
      </c>
    </row>
    <row r="21" spans="1:5" ht="63">
      <c r="A21" s="129" t="s">
        <v>272</v>
      </c>
      <c r="B21" s="130" t="s">
        <v>273</v>
      </c>
      <c r="C21" s="131">
        <v>212110</v>
      </c>
      <c r="D21" s="132"/>
      <c r="E21" s="131">
        <f>C21+D21</f>
        <v>212110</v>
      </c>
    </row>
    <row r="22" spans="1:5" ht="63">
      <c r="A22" s="129" t="s">
        <v>274</v>
      </c>
      <c r="B22" s="130" t="s">
        <v>275</v>
      </c>
      <c r="C22" s="135">
        <v>-22630</v>
      </c>
      <c r="D22" s="132"/>
      <c r="E22" s="131">
        <f>C22+D22</f>
        <v>-22630</v>
      </c>
    </row>
    <row r="23" spans="1:5" s="120" customFormat="1" ht="15.75">
      <c r="A23" s="126" t="s">
        <v>276</v>
      </c>
      <c r="B23" s="64" t="s">
        <v>277</v>
      </c>
      <c r="C23" s="125">
        <f>C24</f>
        <v>18002188</v>
      </c>
      <c r="D23" s="125">
        <f>D24</f>
        <v>-700000</v>
      </c>
      <c r="E23" s="125">
        <f>E24</f>
        <v>17302188</v>
      </c>
    </row>
    <row r="24" spans="1:5" ht="31.5">
      <c r="A24" s="129" t="s">
        <v>278</v>
      </c>
      <c r="B24" s="130" t="s">
        <v>279</v>
      </c>
      <c r="C24" s="131">
        <f>C25+C27</f>
        <v>18002188</v>
      </c>
      <c r="D24" s="131">
        <f>D25+D27</f>
        <v>-700000</v>
      </c>
      <c r="E24" s="131">
        <f>E25+E27</f>
        <v>17302188</v>
      </c>
    </row>
    <row r="25" spans="1:5" s="136" customFormat="1" ht="29.25" customHeight="1">
      <c r="A25" s="129" t="s">
        <v>280</v>
      </c>
      <c r="B25" s="130" t="s">
        <v>281</v>
      </c>
      <c r="C25" s="131">
        <f>C26</f>
        <v>14502188</v>
      </c>
      <c r="D25" s="131">
        <f>D26</f>
        <v>-700000</v>
      </c>
      <c r="E25" s="131">
        <f>E26</f>
        <v>13802188</v>
      </c>
    </row>
    <row r="26" spans="1:5" s="136" customFormat="1" ht="30" customHeight="1">
      <c r="A26" s="129" t="s">
        <v>282</v>
      </c>
      <c r="B26" s="130" t="s">
        <v>281</v>
      </c>
      <c r="C26" s="131">
        <v>14502188</v>
      </c>
      <c r="D26" s="131">
        <v>-700000</v>
      </c>
      <c r="E26" s="131">
        <f>C26+D26</f>
        <v>13802188</v>
      </c>
    </row>
    <row r="27" spans="1:5" s="136" customFormat="1" ht="31.5">
      <c r="A27" s="129" t="s">
        <v>283</v>
      </c>
      <c r="B27" s="137" t="s">
        <v>284</v>
      </c>
      <c r="C27" s="131">
        <f>C28</f>
        <v>3500000</v>
      </c>
      <c r="D27" s="131">
        <f>D28</f>
        <v>0</v>
      </c>
      <c r="E27" s="131">
        <f>E28</f>
        <v>3500000</v>
      </c>
    </row>
    <row r="28" spans="1:5" s="136" customFormat="1" ht="63">
      <c r="A28" s="129" t="s">
        <v>285</v>
      </c>
      <c r="B28" s="137" t="s">
        <v>286</v>
      </c>
      <c r="C28" s="131">
        <v>3500000</v>
      </c>
      <c r="D28" s="132"/>
      <c r="E28" s="131">
        <f>C28+D28</f>
        <v>3500000</v>
      </c>
    </row>
    <row r="29" spans="1:5" s="120" customFormat="1" ht="15.75">
      <c r="A29" s="126" t="s">
        <v>287</v>
      </c>
      <c r="B29" s="64" t="s">
        <v>288</v>
      </c>
      <c r="C29" s="125">
        <f>C30+C32+C34</f>
        <v>7671140</v>
      </c>
      <c r="D29" s="125">
        <f>D30+D32+D34</f>
        <v>-1650000</v>
      </c>
      <c r="E29" s="125">
        <f>E30+E32+E34</f>
        <v>6021140</v>
      </c>
    </row>
    <row r="30" spans="1:5" s="139" customFormat="1" ht="15.75">
      <c r="A30" s="129" t="s">
        <v>289</v>
      </c>
      <c r="B30" s="138" t="s">
        <v>290</v>
      </c>
      <c r="C30" s="131">
        <f>C31</f>
        <v>5170100</v>
      </c>
      <c r="D30" s="131">
        <f>D31</f>
        <v>-1650000</v>
      </c>
      <c r="E30" s="131">
        <f>E31</f>
        <v>3520100</v>
      </c>
    </row>
    <row r="31" spans="1:5" s="139" customFormat="1" ht="47.25">
      <c r="A31" s="129" t="s">
        <v>291</v>
      </c>
      <c r="B31" s="138" t="s">
        <v>292</v>
      </c>
      <c r="C31" s="131">
        <v>5170100</v>
      </c>
      <c r="D31" s="131">
        <v>-1650000</v>
      </c>
      <c r="E31" s="131">
        <f>C31+D31</f>
        <v>3520100</v>
      </c>
    </row>
    <row r="32" spans="1:5" s="139" customFormat="1" ht="15.75">
      <c r="A32" s="140" t="s">
        <v>293</v>
      </c>
      <c r="B32" s="138" t="s">
        <v>294</v>
      </c>
      <c r="C32" s="131">
        <f>C33</f>
        <v>1838040</v>
      </c>
      <c r="D32" s="131">
        <f>D33</f>
        <v>0</v>
      </c>
      <c r="E32" s="131">
        <f>E33</f>
        <v>1838040</v>
      </c>
    </row>
    <row r="33" spans="1:5" s="139" customFormat="1" ht="31.5">
      <c r="A33" s="140" t="s">
        <v>295</v>
      </c>
      <c r="B33" s="138" t="s">
        <v>296</v>
      </c>
      <c r="C33" s="131">
        <v>1838040</v>
      </c>
      <c r="D33" s="141"/>
      <c r="E33" s="131">
        <f>C33+D33</f>
        <v>1838040</v>
      </c>
    </row>
    <row r="34" spans="1:5" s="139" customFormat="1" ht="15.75">
      <c r="A34" s="140" t="s">
        <v>297</v>
      </c>
      <c r="B34" s="138" t="s">
        <v>298</v>
      </c>
      <c r="C34" s="131">
        <f>C35</f>
        <v>663000</v>
      </c>
      <c r="D34" s="131">
        <f>D35</f>
        <v>0</v>
      </c>
      <c r="E34" s="131">
        <f>E35</f>
        <v>663000</v>
      </c>
    </row>
    <row r="35" spans="1:5" s="139" customFormat="1" ht="31.5">
      <c r="A35" s="140" t="s">
        <v>299</v>
      </c>
      <c r="B35" s="138" t="s">
        <v>300</v>
      </c>
      <c r="C35" s="131">
        <v>663000</v>
      </c>
      <c r="D35" s="141"/>
      <c r="E35" s="131">
        <f>C35+D35</f>
        <v>663000</v>
      </c>
    </row>
    <row r="36" spans="1:5" s="143" customFormat="1" ht="47.25">
      <c r="A36" s="126" t="s">
        <v>301</v>
      </c>
      <c r="B36" s="64" t="s">
        <v>302</v>
      </c>
      <c r="C36" s="142">
        <f>C37+C44</f>
        <v>4830000</v>
      </c>
      <c r="D36" s="142">
        <f>D37+D44</f>
        <v>0</v>
      </c>
      <c r="E36" s="142">
        <f>E37+E44</f>
        <v>4830000</v>
      </c>
    </row>
    <row r="37" spans="1:5" ht="78.75">
      <c r="A37" s="129" t="s">
        <v>303</v>
      </c>
      <c r="B37" s="144" t="s">
        <v>304</v>
      </c>
      <c r="C37" s="131">
        <f>C38+C40+C42</f>
        <v>4550000</v>
      </c>
      <c r="D37" s="131">
        <f>D38+D40+D42</f>
        <v>0</v>
      </c>
      <c r="E37" s="131">
        <f>E38+E40+E42</f>
        <v>4550000</v>
      </c>
    </row>
    <row r="38" spans="1:5" ht="63">
      <c r="A38" s="140" t="s">
        <v>305</v>
      </c>
      <c r="B38" s="144" t="s">
        <v>306</v>
      </c>
      <c r="C38" s="131">
        <f>C39</f>
        <v>750000</v>
      </c>
      <c r="D38" s="131">
        <f>D39</f>
        <v>0</v>
      </c>
      <c r="E38" s="131">
        <f>E39</f>
        <v>750000</v>
      </c>
    </row>
    <row r="39" spans="1:5" ht="78.75">
      <c r="A39" s="129" t="s">
        <v>307</v>
      </c>
      <c r="B39" s="144" t="s">
        <v>308</v>
      </c>
      <c r="C39" s="131">
        <v>750000</v>
      </c>
      <c r="D39" s="131"/>
      <c r="E39" s="131">
        <f>C39+D39</f>
        <v>750000</v>
      </c>
    </row>
    <row r="40" spans="1:5" ht="78.75">
      <c r="A40" s="129" t="s">
        <v>309</v>
      </c>
      <c r="B40" s="144" t="s">
        <v>310</v>
      </c>
      <c r="C40" s="131">
        <f>C41</f>
        <v>800000</v>
      </c>
      <c r="D40" s="131">
        <f>D41</f>
        <v>0</v>
      </c>
      <c r="E40" s="131">
        <f>E41</f>
        <v>800000</v>
      </c>
    </row>
    <row r="41" spans="1:5" ht="63">
      <c r="A41" s="129" t="s">
        <v>311</v>
      </c>
      <c r="B41" s="144" t="s">
        <v>312</v>
      </c>
      <c r="C41" s="131">
        <v>800000</v>
      </c>
      <c r="D41" s="131"/>
      <c r="E41" s="131">
        <f>C41+D41</f>
        <v>800000</v>
      </c>
    </row>
    <row r="42" spans="1:5" ht="78.75">
      <c r="A42" s="129" t="s">
        <v>313</v>
      </c>
      <c r="B42" s="144" t="s">
        <v>314</v>
      </c>
      <c r="C42" s="131">
        <f>C43</f>
        <v>3000000</v>
      </c>
      <c r="D42" s="131">
        <f>D43</f>
        <v>0</v>
      </c>
      <c r="E42" s="131">
        <f>E43</f>
        <v>3000000</v>
      </c>
    </row>
    <row r="43" spans="1:5" ht="63">
      <c r="A43" s="140" t="s">
        <v>315</v>
      </c>
      <c r="B43" s="137" t="s">
        <v>316</v>
      </c>
      <c r="C43" s="131">
        <v>3000000</v>
      </c>
      <c r="D43" s="132"/>
      <c r="E43" s="131">
        <f>C43+D43</f>
        <v>3000000</v>
      </c>
    </row>
    <row r="44" spans="1:5" ht="28.5" customHeight="1">
      <c r="A44" s="129" t="s">
        <v>317</v>
      </c>
      <c r="B44" s="137" t="s">
        <v>318</v>
      </c>
      <c r="C44" s="131">
        <f aca="true" t="shared" si="0" ref="C44:E45">C45</f>
        <v>280000</v>
      </c>
      <c r="D44" s="131">
        <f t="shared" si="0"/>
        <v>0</v>
      </c>
      <c r="E44" s="131">
        <f t="shared" si="0"/>
        <v>280000</v>
      </c>
    </row>
    <row r="45" spans="1:5" ht="27" customHeight="1">
      <c r="A45" s="129" t="s">
        <v>319</v>
      </c>
      <c r="B45" s="137" t="s">
        <v>320</v>
      </c>
      <c r="C45" s="131">
        <f t="shared" si="0"/>
        <v>280000</v>
      </c>
      <c r="D45" s="131">
        <f t="shared" si="0"/>
        <v>0</v>
      </c>
      <c r="E45" s="131">
        <f t="shared" si="0"/>
        <v>280000</v>
      </c>
    </row>
    <row r="46" spans="1:5" ht="29.25" customHeight="1">
      <c r="A46" s="129" t="s">
        <v>321</v>
      </c>
      <c r="B46" s="137" t="s">
        <v>322</v>
      </c>
      <c r="C46" s="131">
        <v>280000</v>
      </c>
      <c r="D46" s="132"/>
      <c r="E46" s="131">
        <f>C46+D46</f>
        <v>280000</v>
      </c>
    </row>
    <row r="47" spans="1:5" ht="31.5">
      <c r="A47" s="145" t="s">
        <v>323</v>
      </c>
      <c r="B47" s="146" t="s">
        <v>324</v>
      </c>
      <c r="C47" s="125">
        <f>C48+C49</f>
        <v>702240</v>
      </c>
      <c r="D47" s="125">
        <f>D48+D49</f>
        <v>0</v>
      </c>
      <c r="E47" s="125">
        <f>E48+E49</f>
        <v>702240</v>
      </c>
    </row>
    <row r="48" spans="1:5" ht="31.5">
      <c r="A48" s="140" t="s">
        <v>325</v>
      </c>
      <c r="B48" s="137" t="s">
        <v>326</v>
      </c>
      <c r="C48" s="131">
        <v>600312</v>
      </c>
      <c r="D48" s="132"/>
      <c r="E48" s="131">
        <f>C48+D48</f>
        <v>600312</v>
      </c>
    </row>
    <row r="49" spans="1:5" ht="15.75">
      <c r="A49" s="140" t="s">
        <v>327</v>
      </c>
      <c r="B49" s="137" t="s">
        <v>328</v>
      </c>
      <c r="C49" s="131">
        <v>101928</v>
      </c>
      <c r="D49" s="132"/>
      <c r="E49" s="131">
        <f>C49+D49</f>
        <v>101928</v>
      </c>
    </row>
    <row r="50" spans="1:5" s="147" customFormat="1" ht="31.5">
      <c r="A50" s="145" t="s">
        <v>329</v>
      </c>
      <c r="B50" s="146" t="s">
        <v>330</v>
      </c>
      <c r="C50" s="125">
        <f>C51</f>
        <v>581000</v>
      </c>
      <c r="D50" s="125">
        <f>D51</f>
        <v>-581000</v>
      </c>
      <c r="E50" s="125">
        <f>E51</f>
        <v>0</v>
      </c>
    </row>
    <row r="51" spans="1:5" s="147" customFormat="1" ht="31.5">
      <c r="A51" s="140" t="s">
        <v>394</v>
      </c>
      <c r="B51" s="148" t="s">
        <v>395</v>
      </c>
      <c r="C51" s="131">
        <f>C52+C54</f>
        <v>581000</v>
      </c>
      <c r="D51" s="131">
        <f>D52+D54</f>
        <v>-581000</v>
      </c>
      <c r="E51" s="131">
        <f>E52+E54</f>
        <v>0</v>
      </c>
    </row>
    <row r="52" spans="1:5" s="147" customFormat="1" ht="31.5">
      <c r="A52" s="140" t="s">
        <v>396</v>
      </c>
      <c r="B52" s="148" t="s">
        <v>397</v>
      </c>
      <c r="C52" s="131">
        <f>C53</f>
        <v>31000</v>
      </c>
      <c r="D52" s="131">
        <f>D53</f>
        <v>-31000</v>
      </c>
      <c r="E52" s="131">
        <f>E53</f>
        <v>0</v>
      </c>
    </row>
    <row r="53" spans="1:5" s="147" customFormat="1" ht="47.25">
      <c r="A53" s="140" t="s">
        <v>398</v>
      </c>
      <c r="B53" s="148" t="s">
        <v>399</v>
      </c>
      <c r="C53" s="131">
        <v>31000</v>
      </c>
      <c r="D53" s="131">
        <v>-31000</v>
      </c>
      <c r="E53" s="131">
        <f>C53+D53</f>
        <v>0</v>
      </c>
    </row>
    <row r="54" spans="1:5" s="147" customFormat="1" ht="31.5">
      <c r="A54" s="140" t="s">
        <v>400</v>
      </c>
      <c r="B54" s="148" t="s">
        <v>401</v>
      </c>
      <c r="C54" s="131">
        <f>C55</f>
        <v>550000</v>
      </c>
      <c r="D54" s="131">
        <f>D55</f>
        <v>-550000</v>
      </c>
      <c r="E54" s="131">
        <f>E55</f>
        <v>0</v>
      </c>
    </row>
    <row r="55" spans="1:5" s="147" customFormat="1" ht="47.25">
      <c r="A55" s="140" t="s">
        <v>402</v>
      </c>
      <c r="B55" s="148" t="s">
        <v>403</v>
      </c>
      <c r="C55" s="135">
        <v>550000</v>
      </c>
      <c r="D55" s="131">
        <v>-550000</v>
      </c>
      <c r="E55" s="131">
        <f>C55+D55</f>
        <v>0</v>
      </c>
    </row>
    <row r="56" spans="1:5" s="120" customFormat="1" ht="15.75">
      <c r="A56" s="126" t="s">
        <v>331</v>
      </c>
      <c r="B56" s="64" t="s">
        <v>332</v>
      </c>
      <c r="C56" s="125">
        <f>C57+C58</f>
        <v>18000</v>
      </c>
      <c r="D56" s="125">
        <f>D57+D58</f>
        <v>0</v>
      </c>
      <c r="E56" s="125">
        <f>E57+E58</f>
        <v>18000</v>
      </c>
    </row>
    <row r="57" spans="1:5" s="120" customFormat="1" ht="47.25">
      <c r="A57" s="149" t="s">
        <v>333</v>
      </c>
      <c r="B57" s="148" t="s">
        <v>334</v>
      </c>
      <c r="C57" s="131">
        <v>6000</v>
      </c>
      <c r="D57" s="131"/>
      <c r="E57" s="131">
        <f>C57+D57</f>
        <v>6000</v>
      </c>
    </row>
    <row r="58" spans="1:5" s="120" customFormat="1" ht="63">
      <c r="A58" s="149" t="s">
        <v>335</v>
      </c>
      <c r="B58" s="148" t="s">
        <v>336</v>
      </c>
      <c r="C58" s="131">
        <v>12000</v>
      </c>
      <c r="D58" s="131"/>
      <c r="E58" s="131">
        <f>C58+D58</f>
        <v>12000</v>
      </c>
    </row>
    <row r="59" spans="1:5" s="120" customFormat="1" ht="15.75">
      <c r="A59" s="126" t="s">
        <v>337</v>
      </c>
      <c r="B59" s="134" t="s">
        <v>338</v>
      </c>
      <c r="C59" s="125">
        <f aca="true" t="shared" si="1" ref="C59:E60">C60</f>
        <v>65000</v>
      </c>
      <c r="D59" s="125">
        <f t="shared" si="1"/>
        <v>0</v>
      </c>
      <c r="E59" s="125">
        <f t="shared" si="1"/>
        <v>65000</v>
      </c>
    </row>
    <row r="60" spans="1:5" ht="15.75">
      <c r="A60" s="129" t="s">
        <v>362</v>
      </c>
      <c r="B60" s="130" t="s">
        <v>363</v>
      </c>
      <c r="C60" s="150">
        <f t="shared" si="1"/>
        <v>65000</v>
      </c>
      <c r="D60" s="150">
        <f t="shared" si="1"/>
        <v>0</v>
      </c>
      <c r="E60" s="150">
        <f t="shared" si="1"/>
        <v>65000</v>
      </c>
    </row>
    <row r="61" spans="1:5" ht="15.75">
      <c r="A61" s="129" t="s">
        <v>364</v>
      </c>
      <c r="B61" s="130" t="s">
        <v>365</v>
      </c>
      <c r="C61" s="150">
        <v>65000</v>
      </c>
      <c r="D61" s="131"/>
      <c r="E61" s="131">
        <f>C61+D61</f>
        <v>65000</v>
      </c>
    </row>
    <row r="62" spans="1:5" ht="15.75">
      <c r="A62" s="151" t="s">
        <v>339</v>
      </c>
      <c r="B62" s="152" t="s">
        <v>340</v>
      </c>
      <c r="C62" s="153">
        <f>C63+C75</f>
        <v>30707611.32</v>
      </c>
      <c r="D62" s="153">
        <f>D63+D75</f>
        <v>0</v>
      </c>
      <c r="E62" s="153">
        <f>E63+E75</f>
        <v>30707611.32</v>
      </c>
    </row>
    <row r="63" spans="1:5" ht="31.5">
      <c r="A63" s="129" t="s">
        <v>341</v>
      </c>
      <c r="B63" s="154" t="s">
        <v>342</v>
      </c>
      <c r="C63" s="155">
        <f>C64+C67+C68+C71+C73+C72+C74</f>
        <v>30587611.32</v>
      </c>
      <c r="D63" s="155">
        <f>D64+D67+D68+D71+D73+D72+D74</f>
        <v>0</v>
      </c>
      <c r="E63" s="155">
        <f>E64+E67+E68+E71+E73+E72+E74</f>
        <v>30587611.32</v>
      </c>
    </row>
    <row r="64" spans="1:5" ht="31.5">
      <c r="A64" s="156" t="s">
        <v>343</v>
      </c>
      <c r="B64" s="157" t="s">
        <v>344</v>
      </c>
      <c r="C64" s="155">
        <f>C65+C66</f>
        <v>13103336</v>
      </c>
      <c r="D64" s="155">
        <f>D65+D66</f>
        <v>0</v>
      </c>
      <c r="E64" s="155">
        <f>E65+E66</f>
        <v>13103336</v>
      </c>
    </row>
    <row r="65" spans="1:5" ht="31.5">
      <c r="A65" s="156" t="s">
        <v>345</v>
      </c>
      <c r="B65" s="154" t="s">
        <v>346</v>
      </c>
      <c r="C65" s="158">
        <v>12494000</v>
      </c>
      <c r="D65" s="132"/>
      <c r="E65" s="155">
        <f>C65+D65</f>
        <v>12494000</v>
      </c>
    </row>
    <row r="66" spans="1:5" ht="31.5">
      <c r="A66" s="156" t="s">
        <v>475</v>
      </c>
      <c r="B66" s="154" t="s">
        <v>474</v>
      </c>
      <c r="C66" s="158">
        <v>609336</v>
      </c>
      <c r="D66" s="132"/>
      <c r="E66" s="155">
        <f>C66+D66</f>
        <v>609336</v>
      </c>
    </row>
    <row r="67" spans="1:5" ht="39.75" customHeight="1">
      <c r="A67" s="156" t="s">
        <v>347</v>
      </c>
      <c r="B67" s="154" t="s">
        <v>348</v>
      </c>
      <c r="C67" s="155">
        <v>6209688.11</v>
      </c>
      <c r="D67" s="132"/>
      <c r="E67" s="155">
        <f>C67+D67</f>
        <v>6209688.11</v>
      </c>
    </row>
    <row r="68" spans="1:5" ht="31.5">
      <c r="A68" s="156" t="s">
        <v>349</v>
      </c>
      <c r="B68" s="154" t="s">
        <v>350</v>
      </c>
      <c r="C68" s="155">
        <f aca="true" t="shared" si="2" ref="C68:E69">C69</f>
        <v>902900</v>
      </c>
      <c r="D68" s="155">
        <f t="shared" si="2"/>
        <v>0</v>
      </c>
      <c r="E68" s="155">
        <f t="shared" si="2"/>
        <v>902900</v>
      </c>
    </row>
    <row r="69" spans="1:5" ht="31.5">
      <c r="A69" s="156" t="s">
        <v>351</v>
      </c>
      <c r="B69" s="154" t="s">
        <v>352</v>
      </c>
      <c r="C69" s="155">
        <f t="shared" si="2"/>
        <v>902900</v>
      </c>
      <c r="D69" s="155">
        <f t="shared" si="2"/>
        <v>0</v>
      </c>
      <c r="E69" s="155">
        <f t="shared" si="2"/>
        <v>902900</v>
      </c>
    </row>
    <row r="70" spans="1:5" ht="47.25">
      <c r="A70" s="156" t="s">
        <v>353</v>
      </c>
      <c r="B70" s="154" t="s">
        <v>354</v>
      </c>
      <c r="C70" s="155">
        <v>902900</v>
      </c>
      <c r="D70" s="132"/>
      <c r="E70" s="159">
        <f>C70+D70</f>
        <v>902900</v>
      </c>
    </row>
    <row r="71" spans="1:5" ht="63">
      <c r="A71" s="156" t="s">
        <v>355</v>
      </c>
      <c r="B71" s="154" t="s">
        <v>356</v>
      </c>
      <c r="C71" s="158">
        <v>327000</v>
      </c>
      <c r="D71" s="132"/>
      <c r="E71" s="159">
        <f>C71+D71</f>
        <v>327000</v>
      </c>
    </row>
    <row r="72" spans="1:5" ht="31.5">
      <c r="A72" s="160" t="s">
        <v>404</v>
      </c>
      <c r="B72" s="161" t="s">
        <v>405</v>
      </c>
      <c r="C72" s="158">
        <v>5000000</v>
      </c>
      <c r="D72" s="132"/>
      <c r="E72" s="159">
        <f>C72+D72</f>
        <v>5000000</v>
      </c>
    </row>
    <row r="73" spans="1:5" ht="47.25">
      <c r="A73" s="160" t="s">
        <v>406</v>
      </c>
      <c r="B73" s="161" t="s">
        <v>407</v>
      </c>
      <c r="C73" s="158">
        <v>1100000</v>
      </c>
      <c r="D73" s="132"/>
      <c r="E73" s="159">
        <f>C73+D73</f>
        <v>1100000</v>
      </c>
    </row>
    <row r="74" spans="1:5" ht="63">
      <c r="A74" s="160" t="s">
        <v>442</v>
      </c>
      <c r="B74" s="161" t="s">
        <v>441</v>
      </c>
      <c r="C74" s="158">
        <v>3944687.21</v>
      </c>
      <c r="D74" s="132"/>
      <c r="E74" s="159">
        <f>C74+D74</f>
        <v>3944687.21</v>
      </c>
    </row>
    <row r="75" spans="1:5" ht="15.75">
      <c r="A75" s="156" t="s">
        <v>357</v>
      </c>
      <c r="B75" s="154" t="s">
        <v>358</v>
      </c>
      <c r="C75" s="158">
        <f>C76</f>
        <v>120000</v>
      </c>
      <c r="D75" s="158">
        <f>D76</f>
        <v>0</v>
      </c>
      <c r="E75" s="158">
        <f>E76</f>
        <v>120000</v>
      </c>
    </row>
    <row r="76" spans="1:5" ht="15.75">
      <c r="A76" s="156" t="s">
        <v>359</v>
      </c>
      <c r="B76" s="154" t="s">
        <v>360</v>
      </c>
      <c r="C76" s="158">
        <v>120000</v>
      </c>
      <c r="D76" s="132"/>
      <c r="E76" s="159">
        <f>C76+D76</f>
        <v>120000</v>
      </c>
    </row>
    <row r="77" spans="1:5" ht="15.75" hidden="1">
      <c r="A77" s="156"/>
      <c r="B77" s="154"/>
      <c r="C77" s="158"/>
      <c r="D77" s="132"/>
      <c r="E77" s="159"/>
    </row>
    <row r="78" spans="1:5" ht="15.75" hidden="1">
      <c r="A78" s="156"/>
      <c r="B78" s="154"/>
      <c r="C78" s="158"/>
      <c r="D78" s="132"/>
      <c r="E78" s="159"/>
    </row>
    <row r="79" spans="1:5" ht="15.75" hidden="1">
      <c r="A79" s="156"/>
      <c r="B79" s="154"/>
      <c r="C79" s="158"/>
      <c r="D79" s="132"/>
      <c r="E79" s="159"/>
    </row>
    <row r="80" spans="1:5" ht="15.75" hidden="1">
      <c r="A80" s="156"/>
      <c r="B80" s="154"/>
      <c r="C80" s="158"/>
      <c r="D80" s="132"/>
      <c r="E80" s="159"/>
    </row>
    <row r="81" spans="1:5" ht="15.75" hidden="1">
      <c r="A81" s="156"/>
      <c r="B81" s="154"/>
      <c r="C81" s="158"/>
      <c r="D81" s="132"/>
      <c r="E81" s="159"/>
    </row>
    <row r="82" spans="1:5" ht="15.75" hidden="1">
      <c r="A82" s="156"/>
      <c r="B82" s="154"/>
      <c r="C82" s="158"/>
      <c r="D82" s="132"/>
      <c r="E82" s="159"/>
    </row>
    <row r="83" spans="1:5" ht="15.75" hidden="1">
      <c r="A83" s="156"/>
      <c r="B83" s="154"/>
      <c r="C83" s="158"/>
      <c r="D83" s="132"/>
      <c r="E83" s="159"/>
    </row>
    <row r="84" spans="1:5" ht="15.75" hidden="1">
      <c r="A84" s="156"/>
      <c r="B84" s="154"/>
      <c r="C84" s="158"/>
      <c r="D84" s="132"/>
      <c r="E84" s="159"/>
    </row>
    <row r="85" spans="1:5" s="120" customFormat="1" ht="15.75">
      <c r="A85" s="126"/>
      <c r="B85" s="64" t="s">
        <v>361</v>
      </c>
      <c r="C85" s="125">
        <f>C10+C62</f>
        <v>72124741.21000001</v>
      </c>
      <c r="D85" s="125">
        <f>D10+D62</f>
        <v>-2931000</v>
      </c>
      <c r="E85" s="125">
        <f>E10+E62</f>
        <v>69193741.21000001</v>
      </c>
    </row>
    <row r="86" spans="1:3" s="136" customFormat="1" ht="15.75">
      <c r="A86" s="119"/>
      <c r="B86" s="162"/>
      <c r="C86" s="163"/>
    </row>
    <row r="87" spans="1:3" ht="15.75">
      <c r="A87" s="120"/>
      <c r="C87" s="133"/>
    </row>
    <row r="88" spans="3:7" ht="15.75">
      <c r="C88" s="133"/>
      <c r="E88" s="133"/>
      <c r="G88" s="133"/>
    </row>
    <row r="89" spans="3:5" ht="15.75">
      <c r="C89" s="133"/>
      <c r="E89" s="133"/>
    </row>
    <row r="90" spans="3:5" ht="15.75">
      <c r="C90" s="133"/>
      <c r="E90" s="133"/>
    </row>
    <row r="91" spans="1:2" s="120" customFormat="1" ht="15.75">
      <c r="A91" s="119"/>
      <c r="B91" s="164"/>
    </row>
    <row r="92" spans="1:3" s="120" customFormat="1" ht="15.75">
      <c r="A92" s="119"/>
      <c r="B92" s="164"/>
      <c r="C92" s="165"/>
    </row>
    <row r="93" spans="1:2" s="120" customFormat="1" ht="15.75">
      <c r="A93" s="119"/>
      <c r="B93" s="164"/>
    </row>
    <row r="284" ht="15.75">
      <c r="F284" s="119">
        <f>236028+70000</f>
        <v>306028</v>
      </c>
    </row>
  </sheetData>
  <sheetProtection/>
  <mergeCells count="7">
    <mergeCell ref="C4:E4"/>
    <mergeCell ref="A5:E5"/>
    <mergeCell ref="A7:A8"/>
    <mergeCell ref="B7:B8"/>
    <mergeCell ref="C7:C8"/>
    <mergeCell ref="D7:D8"/>
    <mergeCell ref="E7:E8"/>
  </mergeCells>
  <printOptions/>
  <pageMargins left="0.7086614173228347" right="0.31496062992125984" top="0.35433070866141736" bottom="0.35433070866141736" header="0" footer="0"/>
  <pageSetup fitToHeight="0" fitToWidth="1" horizontalDpi="600" verticalDpi="600" orientation="portrait" paperSize="9" scale="66" r:id="rId1"/>
  <colBreaks count="2" manualBreakCount="2">
    <brk id="2" max="285" man="1"/>
    <brk id="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8"/>
  <sheetViews>
    <sheetView zoomScalePageLayoutView="0" workbookViewId="0" topLeftCell="A1">
      <selection activeCell="C4" sqref="C4"/>
    </sheetView>
  </sheetViews>
  <sheetFormatPr defaultColWidth="9.00390625" defaultRowHeight="15.75"/>
  <cols>
    <col min="1" max="1" width="7.00390625" style="0" customWidth="1"/>
    <col min="2" max="2" width="49.75390625" style="0" customWidth="1"/>
    <col min="3" max="3" width="29.375" style="0" customWidth="1"/>
  </cols>
  <sheetData>
    <row r="1" spans="1:3" ht="109.5" customHeight="1">
      <c r="A1" s="166"/>
      <c r="C1" s="114" t="s">
        <v>439</v>
      </c>
    </row>
    <row r="2" spans="1:3" ht="32.25" customHeight="1">
      <c r="A2" s="192" t="s">
        <v>493</v>
      </c>
      <c r="B2" s="192"/>
      <c r="C2" s="192"/>
    </row>
    <row r="3" spans="1:3" ht="15.75">
      <c r="A3" s="115"/>
      <c r="B3" s="115"/>
      <c r="C3" s="17" t="s">
        <v>11</v>
      </c>
    </row>
    <row r="4" spans="1:3" ht="15.75">
      <c r="A4" s="18" t="s">
        <v>479</v>
      </c>
      <c r="B4" s="167" t="s">
        <v>480</v>
      </c>
      <c r="C4" s="111" t="s">
        <v>473</v>
      </c>
    </row>
    <row r="5" spans="1:3" ht="15.75">
      <c r="A5" s="91"/>
      <c r="B5" s="168" t="s">
        <v>481</v>
      </c>
      <c r="C5" s="169">
        <f>C6+C10+C12+C14</f>
        <v>30587611.32</v>
      </c>
    </row>
    <row r="6" spans="1:3" ht="31.5">
      <c r="A6" s="170" t="s">
        <v>482</v>
      </c>
      <c r="B6" s="44" t="s">
        <v>344</v>
      </c>
      <c r="C6" s="169">
        <f>C8+C9</f>
        <v>13103336</v>
      </c>
    </row>
    <row r="7" spans="1:3" ht="15.75">
      <c r="A7" s="171"/>
      <c r="B7" s="28" t="s">
        <v>483</v>
      </c>
      <c r="C7" s="172"/>
    </row>
    <row r="8" spans="1:3" ht="31.5">
      <c r="A8" s="171">
        <v>1</v>
      </c>
      <c r="B8" s="28" t="s">
        <v>484</v>
      </c>
      <c r="C8" s="113">
        <v>12494000</v>
      </c>
    </row>
    <row r="9" spans="1:3" ht="68.25" customHeight="1">
      <c r="A9" s="171">
        <v>2</v>
      </c>
      <c r="B9" s="28" t="s">
        <v>474</v>
      </c>
      <c r="C9" s="113">
        <v>609336</v>
      </c>
    </row>
    <row r="10" spans="1:3" ht="31.5">
      <c r="A10" s="170" t="s">
        <v>485</v>
      </c>
      <c r="B10" s="44" t="s">
        <v>486</v>
      </c>
      <c r="C10" s="41">
        <f>C11</f>
        <v>6209688.11</v>
      </c>
    </row>
    <row r="11" spans="1:3" ht="63">
      <c r="A11" s="171">
        <v>1</v>
      </c>
      <c r="B11" s="28" t="s">
        <v>487</v>
      </c>
      <c r="C11" s="42">
        <v>6209688.11</v>
      </c>
    </row>
    <row r="12" spans="1:3" ht="31.5">
      <c r="A12" s="170" t="s">
        <v>488</v>
      </c>
      <c r="B12" s="44" t="s">
        <v>489</v>
      </c>
      <c r="C12" s="169">
        <f>C13</f>
        <v>902900</v>
      </c>
    </row>
    <row r="13" spans="1:3" ht="47.25">
      <c r="A13" s="171" t="s">
        <v>490</v>
      </c>
      <c r="B13" s="173" t="s">
        <v>491</v>
      </c>
      <c r="C13" s="172">
        <v>902900</v>
      </c>
    </row>
    <row r="14" spans="1:3" ht="15.75">
      <c r="A14" s="170" t="s">
        <v>492</v>
      </c>
      <c r="B14" s="44" t="s">
        <v>236</v>
      </c>
      <c r="C14" s="169">
        <f>C15+C16+C17+C18</f>
        <v>10371687.21</v>
      </c>
    </row>
    <row r="15" spans="1:3" ht="78.75">
      <c r="A15" s="174">
        <v>1</v>
      </c>
      <c r="B15" s="154" t="s">
        <v>356</v>
      </c>
      <c r="C15" s="172">
        <v>327000</v>
      </c>
    </row>
    <row r="16" spans="1:3" ht="63">
      <c r="A16" s="174">
        <v>2</v>
      </c>
      <c r="B16" s="154" t="s">
        <v>407</v>
      </c>
      <c r="C16" s="172">
        <v>1100000</v>
      </c>
    </row>
    <row r="17" spans="1:3" ht="47.25">
      <c r="A17" s="174">
        <v>3</v>
      </c>
      <c r="B17" s="154" t="s">
        <v>405</v>
      </c>
      <c r="C17" s="172">
        <v>5000000</v>
      </c>
    </row>
    <row r="18" spans="1:3" ht="78.75">
      <c r="A18" s="175">
        <v>4</v>
      </c>
      <c r="B18" s="154" t="s">
        <v>441</v>
      </c>
      <c r="C18" s="175">
        <v>3944687.21</v>
      </c>
    </row>
  </sheetData>
  <sheetProtection/>
  <mergeCells count="1">
    <mergeCell ref="A2:C2"/>
  </mergeCells>
  <printOptions/>
  <pageMargins left="0.5905511811023623" right="0.3937007874015748" top="0.3937007874015748" bottom="0.3937007874015748" header="0" footer="0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39"/>
  <sheetViews>
    <sheetView zoomScalePageLayoutView="0" workbookViewId="0" topLeftCell="A1">
      <selection activeCell="F1" sqref="F1:H1"/>
    </sheetView>
  </sheetViews>
  <sheetFormatPr defaultColWidth="9.00390625" defaultRowHeight="15.75"/>
  <cols>
    <col min="1" max="1" width="50.50390625" style="12" customWidth="1"/>
    <col min="2" max="2" width="6.75390625" style="14" customWidth="1"/>
    <col min="3" max="3" width="7.25390625" style="47" customWidth="1"/>
    <col min="4" max="4" width="13.00390625" style="14" customWidth="1"/>
    <col min="5" max="5" width="10.875" style="14" customWidth="1"/>
    <col min="6" max="6" width="14.75390625" style="14" customWidth="1"/>
    <col min="7" max="7" width="13.875" style="14" customWidth="1"/>
    <col min="8" max="8" width="15.75390625" style="14" customWidth="1"/>
    <col min="9" max="9" width="14.50390625" style="14" customWidth="1"/>
    <col min="10" max="10" width="9.50390625" style="14" bestFit="1" customWidth="1"/>
    <col min="11" max="11" width="12.125" style="14" bestFit="1" customWidth="1"/>
    <col min="12" max="16384" width="9.00390625" style="14" customWidth="1"/>
  </cols>
  <sheetData>
    <row r="1" spans="2:9" ht="79.5" customHeight="1">
      <c r="B1" s="13"/>
      <c r="C1" s="13"/>
      <c r="F1" s="182" t="s">
        <v>453</v>
      </c>
      <c r="G1" s="182"/>
      <c r="H1" s="182"/>
      <c r="I1" s="15"/>
    </row>
    <row r="2" spans="1:8" ht="18" customHeight="1">
      <c r="A2" s="192" t="s">
        <v>440</v>
      </c>
      <c r="B2" s="192"/>
      <c r="C2" s="192"/>
      <c r="D2" s="192"/>
      <c r="E2" s="192"/>
      <c r="F2" s="192"/>
      <c r="G2" s="192"/>
      <c r="H2" s="192"/>
    </row>
    <row r="3" spans="2:8" ht="18" customHeight="1">
      <c r="B3" s="12"/>
      <c r="C3" s="16"/>
      <c r="D3" s="12"/>
      <c r="E3" s="12"/>
      <c r="F3" s="17"/>
      <c r="G3" s="53"/>
      <c r="H3" s="17" t="s">
        <v>11</v>
      </c>
    </row>
    <row r="4" spans="1:8" ht="54.75" customHeight="1">
      <c r="A4" s="18" t="s">
        <v>0</v>
      </c>
      <c r="B4" s="11" t="s">
        <v>12</v>
      </c>
      <c r="C4" s="18" t="s">
        <v>13</v>
      </c>
      <c r="D4" s="18" t="s">
        <v>14</v>
      </c>
      <c r="E4" s="109" t="s">
        <v>15</v>
      </c>
      <c r="F4" s="110" t="s">
        <v>471</v>
      </c>
      <c r="G4" s="107" t="s">
        <v>472</v>
      </c>
      <c r="H4" s="108" t="s">
        <v>473</v>
      </c>
    </row>
    <row r="5" spans="1:11" s="54" customFormat="1" ht="18" customHeight="1">
      <c r="A5" s="56">
        <v>1</v>
      </c>
      <c r="B5" s="57">
        <v>2</v>
      </c>
      <c r="C5" s="57">
        <v>3</v>
      </c>
      <c r="D5" s="57">
        <v>4</v>
      </c>
      <c r="E5" s="57">
        <v>5</v>
      </c>
      <c r="F5" s="57">
        <v>6</v>
      </c>
      <c r="G5" s="57">
        <v>7</v>
      </c>
      <c r="H5" s="57">
        <v>8</v>
      </c>
      <c r="I5" s="116"/>
      <c r="K5" s="116"/>
    </row>
    <row r="6" spans="1:10" ht="18" customHeight="1">
      <c r="A6" s="19" t="s">
        <v>16</v>
      </c>
      <c r="B6" s="20"/>
      <c r="C6" s="20"/>
      <c r="D6" s="20"/>
      <c r="E6" s="20"/>
      <c r="F6" s="21">
        <f>F7+F52+F61+F84+F116+F151+F166+F197+F223+F230</f>
        <v>77115348.21</v>
      </c>
      <c r="G6" s="21">
        <f>G7+G52+G61+G84+G116+G151+G166+G197+G223+G230</f>
        <v>5392612.98</v>
      </c>
      <c r="H6" s="21">
        <f>H7+H52+H61+H84+H116+H151+H166+H197+H223+H230</f>
        <v>82507961.18999998</v>
      </c>
      <c r="I6" s="48"/>
      <c r="J6" s="48"/>
    </row>
    <row r="7" spans="1:9" ht="18" customHeight="1">
      <c r="A7" s="25" t="s">
        <v>18</v>
      </c>
      <c r="B7" s="26" t="s">
        <v>17</v>
      </c>
      <c r="C7" s="26" t="s">
        <v>19</v>
      </c>
      <c r="D7" s="24"/>
      <c r="E7" s="24"/>
      <c r="F7" s="21">
        <f>F8+F15+F25+F30</f>
        <v>20657167</v>
      </c>
      <c r="G7" s="21">
        <f>G8+G15+G25+G30</f>
        <v>3328607</v>
      </c>
      <c r="H7" s="21">
        <f>H8+H15+H25+H30</f>
        <v>23985774</v>
      </c>
      <c r="I7" s="48"/>
    </row>
    <row r="8" spans="1:9" ht="63">
      <c r="A8" s="28" t="s">
        <v>20</v>
      </c>
      <c r="B8" s="24" t="s">
        <v>17</v>
      </c>
      <c r="C8" s="24" t="s">
        <v>21</v>
      </c>
      <c r="D8" s="24"/>
      <c r="E8" s="24"/>
      <c r="F8" s="29">
        <f aca="true" t="shared" si="0" ref="F8:H9">F9</f>
        <v>315415</v>
      </c>
      <c r="G8" s="29">
        <f t="shared" si="0"/>
        <v>0</v>
      </c>
      <c r="H8" s="29">
        <f t="shared" si="0"/>
        <v>315415</v>
      </c>
      <c r="I8" s="48"/>
    </row>
    <row r="9" spans="1:9" ht="47.25">
      <c r="A9" s="28" t="s">
        <v>367</v>
      </c>
      <c r="B9" s="24" t="s">
        <v>17</v>
      </c>
      <c r="C9" s="24" t="s">
        <v>21</v>
      </c>
      <c r="D9" s="30" t="s">
        <v>366</v>
      </c>
      <c r="E9" s="24"/>
      <c r="F9" s="29">
        <f t="shared" si="0"/>
        <v>315415</v>
      </c>
      <c r="G9" s="29">
        <f t="shared" si="0"/>
        <v>0</v>
      </c>
      <c r="H9" s="29">
        <f t="shared" si="0"/>
        <v>315415</v>
      </c>
      <c r="I9" s="48"/>
    </row>
    <row r="10" spans="1:12" ht="15.75">
      <c r="A10" s="25" t="s">
        <v>22</v>
      </c>
      <c r="B10" s="24" t="s">
        <v>17</v>
      </c>
      <c r="C10" s="24" t="s">
        <v>21</v>
      </c>
      <c r="D10" s="30" t="s">
        <v>444</v>
      </c>
      <c r="E10" s="24"/>
      <c r="F10" s="29">
        <f>F11+F13</f>
        <v>315415</v>
      </c>
      <c r="G10" s="29">
        <f>G11+G13</f>
        <v>0</v>
      </c>
      <c r="H10" s="29">
        <f>H11+H13</f>
        <v>315415</v>
      </c>
      <c r="I10" s="48"/>
      <c r="J10" s="50"/>
      <c r="K10" s="49"/>
      <c r="L10" s="49"/>
    </row>
    <row r="11" spans="1:12" ht="78.75">
      <c r="A11" s="28" t="s">
        <v>23</v>
      </c>
      <c r="B11" s="24" t="s">
        <v>17</v>
      </c>
      <c r="C11" s="24" t="s">
        <v>21</v>
      </c>
      <c r="D11" s="30" t="s">
        <v>444</v>
      </c>
      <c r="E11" s="30" t="s">
        <v>24</v>
      </c>
      <c r="F11" s="29">
        <f>F12</f>
        <v>292415</v>
      </c>
      <c r="G11" s="29">
        <f>G12</f>
        <v>0</v>
      </c>
      <c r="H11" s="29">
        <f>H12</f>
        <v>292415</v>
      </c>
      <c r="I11" s="48"/>
      <c r="J11" s="50"/>
      <c r="K11" s="49"/>
      <c r="L11" s="49"/>
    </row>
    <row r="12" spans="1:12" ht="31.5">
      <c r="A12" s="28" t="s">
        <v>25</v>
      </c>
      <c r="B12" s="24" t="s">
        <v>17</v>
      </c>
      <c r="C12" s="24" t="s">
        <v>21</v>
      </c>
      <c r="D12" s="30" t="s">
        <v>444</v>
      </c>
      <c r="E12" s="30" t="s">
        <v>26</v>
      </c>
      <c r="F12" s="29">
        <v>292415</v>
      </c>
      <c r="G12" s="58"/>
      <c r="H12" s="36">
        <f>F12+G12</f>
        <v>292415</v>
      </c>
      <c r="I12" s="48"/>
      <c r="J12" s="50"/>
      <c r="K12" s="49"/>
      <c r="L12" s="49"/>
    </row>
    <row r="13" spans="1:8" ht="31.5">
      <c r="A13" s="28" t="s">
        <v>27</v>
      </c>
      <c r="B13" s="24" t="s">
        <v>17</v>
      </c>
      <c r="C13" s="30" t="s">
        <v>21</v>
      </c>
      <c r="D13" s="30" t="s">
        <v>444</v>
      </c>
      <c r="E13" s="30" t="s">
        <v>28</v>
      </c>
      <c r="F13" s="29">
        <f>F14</f>
        <v>23000</v>
      </c>
      <c r="G13" s="29">
        <f>G14</f>
        <v>0</v>
      </c>
      <c r="H13" s="29">
        <f>H14</f>
        <v>23000</v>
      </c>
    </row>
    <row r="14" spans="1:11" s="22" customFormat="1" ht="31.5">
      <c r="A14" s="28" t="s">
        <v>29</v>
      </c>
      <c r="B14" s="30" t="s">
        <v>17</v>
      </c>
      <c r="C14" s="30" t="s">
        <v>21</v>
      </c>
      <c r="D14" s="30" t="s">
        <v>444</v>
      </c>
      <c r="E14" s="30" t="s">
        <v>30</v>
      </c>
      <c r="F14" s="29">
        <v>23000</v>
      </c>
      <c r="G14" s="29"/>
      <c r="H14" s="29">
        <f>F14+G14</f>
        <v>23000</v>
      </c>
      <c r="I14" s="51"/>
      <c r="K14" s="51"/>
    </row>
    <row r="15" spans="1:8" s="22" customFormat="1" ht="63">
      <c r="A15" s="23" t="s">
        <v>31</v>
      </c>
      <c r="B15" s="24" t="s">
        <v>17</v>
      </c>
      <c r="C15" s="24" t="s">
        <v>32</v>
      </c>
      <c r="D15" s="31"/>
      <c r="E15" s="24"/>
      <c r="F15" s="29">
        <f>F16</f>
        <v>15298150</v>
      </c>
      <c r="G15" s="29">
        <f>G16</f>
        <v>428607</v>
      </c>
      <c r="H15" s="29">
        <f>H16</f>
        <v>15726757</v>
      </c>
    </row>
    <row r="16" spans="1:8" s="27" customFormat="1" ht="47.25">
      <c r="A16" s="28" t="s">
        <v>367</v>
      </c>
      <c r="B16" s="24" t="s">
        <v>17</v>
      </c>
      <c r="C16" s="24" t="s">
        <v>32</v>
      </c>
      <c r="D16" s="30" t="s">
        <v>366</v>
      </c>
      <c r="E16" s="24"/>
      <c r="F16" s="29">
        <f>F17+F22</f>
        <v>15298150</v>
      </c>
      <c r="G16" s="29">
        <f>G17+G22</f>
        <v>428607</v>
      </c>
      <c r="H16" s="29">
        <f>H17+H22</f>
        <v>15726757</v>
      </c>
    </row>
    <row r="17" spans="1:8" s="27" customFormat="1" ht="15.75">
      <c r="A17" s="28" t="s">
        <v>22</v>
      </c>
      <c r="B17" s="30" t="s">
        <v>17</v>
      </c>
      <c r="C17" s="30" t="s">
        <v>33</v>
      </c>
      <c r="D17" s="30" t="s">
        <v>368</v>
      </c>
      <c r="E17" s="24"/>
      <c r="F17" s="29">
        <f>F18+F20</f>
        <v>14424860</v>
      </c>
      <c r="G17" s="29">
        <f>G18+G20</f>
        <v>382224</v>
      </c>
      <c r="H17" s="29">
        <f>H18+H20</f>
        <v>14807084</v>
      </c>
    </row>
    <row r="18" spans="1:8" s="27" customFormat="1" ht="78.75">
      <c r="A18" s="28" t="s">
        <v>23</v>
      </c>
      <c r="B18" s="30" t="s">
        <v>17</v>
      </c>
      <c r="C18" s="30" t="s">
        <v>33</v>
      </c>
      <c r="D18" s="30" t="s">
        <v>368</v>
      </c>
      <c r="E18" s="30" t="s">
        <v>24</v>
      </c>
      <c r="F18" s="29">
        <f>F19</f>
        <v>12344360</v>
      </c>
      <c r="G18" s="29">
        <f>G19</f>
        <v>282224</v>
      </c>
      <c r="H18" s="29">
        <f>H19</f>
        <v>12626584</v>
      </c>
    </row>
    <row r="19" spans="1:8" s="27" customFormat="1" ht="31.5">
      <c r="A19" s="28" t="s">
        <v>25</v>
      </c>
      <c r="B19" s="30" t="s">
        <v>17</v>
      </c>
      <c r="C19" s="30" t="s">
        <v>33</v>
      </c>
      <c r="D19" s="30" t="s">
        <v>368</v>
      </c>
      <c r="E19" s="30" t="s">
        <v>26</v>
      </c>
      <c r="F19" s="29">
        <v>12344360</v>
      </c>
      <c r="G19" s="29">
        <v>282224</v>
      </c>
      <c r="H19" s="29">
        <f>F19+G19</f>
        <v>12626584</v>
      </c>
    </row>
    <row r="20" spans="1:8" s="27" customFormat="1" ht="31.5">
      <c r="A20" s="28" t="s">
        <v>27</v>
      </c>
      <c r="B20" s="30" t="s">
        <v>17</v>
      </c>
      <c r="C20" s="30" t="s">
        <v>33</v>
      </c>
      <c r="D20" s="30" t="s">
        <v>368</v>
      </c>
      <c r="E20" s="30" t="s">
        <v>28</v>
      </c>
      <c r="F20" s="29">
        <f>F21</f>
        <v>2080500</v>
      </c>
      <c r="G20" s="29">
        <f>G21</f>
        <v>100000</v>
      </c>
      <c r="H20" s="29">
        <f>H21</f>
        <v>2180500</v>
      </c>
    </row>
    <row r="21" spans="1:8" s="27" customFormat="1" ht="31.5">
      <c r="A21" s="28" t="s">
        <v>29</v>
      </c>
      <c r="B21" s="30" t="s">
        <v>17</v>
      </c>
      <c r="C21" s="30" t="s">
        <v>33</v>
      </c>
      <c r="D21" s="30" t="s">
        <v>368</v>
      </c>
      <c r="E21" s="30" t="s">
        <v>30</v>
      </c>
      <c r="F21" s="29">
        <v>2080500</v>
      </c>
      <c r="G21" s="29">
        <v>100000</v>
      </c>
      <c r="H21" s="29">
        <f>F21+G21</f>
        <v>2180500</v>
      </c>
    </row>
    <row r="22" spans="1:8" s="32" customFormat="1" ht="44.25" customHeight="1">
      <c r="A22" s="25" t="s">
        <v>36</v>
      </c>
      <c r="B22" s="30" t="s">
        <v>17</v>
      </c>
      <c r="C22" s="30" t="s">
        <v>33</v>
      </c>
      <c r="D22" s="30" t="s">
        <v>369</v>
      </c>
      <c r="E22" s="24"/>
      <c r="F22" s="29">
        <f aca="true" t="shared" si="1" ref="F22:H23">F23</f>
        <v>873290</v>
      </c>
      <c r="G22" s="29">
        <f t="shared" si="1"/>
        <v>46383</v>
      </c>
      <c r="H22" s="29">
        <f t="shared" si="1"/>
        <v>919673</v>
      </c>
    </row>
    <row r="23" spans="1:8" s="32" customFormat="1" ht="78.75">
      <c r="A23" s="28" t="s">
        <v>23</v>
      </c>
      <c r="B23" s="30" t="s">
        <v>17</v>
      </c>
      <c r="C23" s="30" t="s">
        <v>33</v>
      </c>
      <c r="D23" s="30" t="s">
        <v>369</v>
      </c>
      <c r="E23" s="30" t="s">
        <v>24</v>
      </c>
      <c r="F23" s="29">
        <f t="shared" si="1"/>
        <v>873290</v>
      </c>
      <c r="G23" s="29">
        <f t="shared" si="1"/>
        <v>46383</v>
      </c>
      <c r="H23" s="29">
        <f t="shared" si="1"/>
        <v>919673</v>
      </c>
    </row>
    <row r="24" spans="1:8" s="32" customFormat="1" ht="31.5">
      <c r="A24" s="28" t="s">
        <v>25</v>
      </c>
      <c r="B24" s="30" t="s">
        <v>17</v>
      </c>
      <c r="C24" s="30" t="s">
        <v>33</v>
      </c>
      <c r="D24" s="30" t="s">
        <v>369</v>
      </c>
      <c r="E24" s="30" t="s">
        <v>26</v>
      </c>
      <c r="F24" s="29">
        <v>873290</v>
      </c>
      <c r="G24" s="29">
        <v>46383</v>
      </c>
      <c r="H24" s="29">
        <f>F24+G24</f>
        <v>919673</v>
      </c>
    </row>
    <row r="25" spans="1:8" s="32" customFormat="1" ht="15.75">
      <c r="A25" s="25" t="s">
        <v>37</v>
      </c>
      <c r="B25" s="24" t="s">
        <v>17</v>
      </c>
      <c r="C25" s="24" t="s">
        <v>38</v>
      </c>
      <c r="D25" s="24"/>
      <c r="E25" s="24"/>
      <c r="F25" s="29">
        <f>F26</f>
        <v>100000</v>
      </c>
      <c r="G25" s="29">
        <f aca="true" t="shared" si="2" ref="G25:H28">G26</f>
        <v>300000</v>
      </c>
      <c r="H25" s="29">
        <f t="shared" si="2"/>
        <v>400000</v>
      </c>
    </row>
    <row r="26" spans="1:8" s="32" customFormat="1" ht="47.25">
      <c r="A26" s="28" t="s">
        <v>39</v>
      </c>
      <c r="B26" s="30" t="s">
        <v>17</v>
      </c>
      <c r="C26" s="30" t="s">
        <v>38</v>
      </c>
      <c r="D26" s="30" t="s">
        <v>40</v>
      </c>
      <c r="E26" s="30"/>
      <c r="F26" s="29">
        <f>F27</f>
        <v>100000</v>
      </c>
      <c r="G26" s="29">
        <f t="shared" si="2"/>
        <v>300000</v>
      </c>
      <c r="H26" s="29">
        <f t="shared" si="2"/>
        <v>400000</v>
      </c>
    </row>
    <row r="27" spans="1:8" s="32" customFormat="1" ht="15.75">
      <c r="A27" s="28" t="s">
        <v>41</v>
      </c>
      <c r="B27" s="30" t="s">
        <v>17</v>
      </c>
      <c r="C27" s="30" t="s">
        <v>38</v>
      </c>
      <c r="D27" s="30" t="s">
        <v>370</v>
      </c>
      <c r="E27" s="30"/>
      <c r="F27" s="29">
        <f>F28</f>
        <v>100000</v>
      </c>
      <c r="G27" s="29">
        <f t="shared" si="2"/>
        <v>300000</v>
      </c>
      <c r="H27" s="29">
        <f t="shared" si="2"/>
        <v>400000</v>
      </c>
    </row>
    <row r="28" spans="1:8" s="32" customFormat="1" ht="15.75">
      <c r="A28" s="28" t="s">
        <v>34</v>
      </c>
      <c r="B28" s="30" t="s">
        <v>17</v>
      </c>
      <c r="C28" s="30" t="s">
        <v>38</v>
      </c>
      <c r="D28" s="30" t="s">
        <v>370</v>
      </c>
      <c r="E28" s="30" t="s">
        <v>35</v>
      </c>
      <c r="F28" s="29">
        <f>F29</f>
        <v>100000</v>
      </c>
      <c r="G28" s="29">
        <f t="shared" si="2"/>
        <v>300000</v>
      </c>
      <c r="H28" s="29">
        <f t="shared" si="2"/>
        <v>400000</v>
      </c>
    </row>
    <row r="29" spans="1:8" s="32" customFormat="1" ht="15.75">
      <c r="A29" s="28" t="s">
        <v>42</v>
      </c>
      <c r="B29" s="30" t="s">
        <v>17</v>
      </c>
      <c r="C29" s="30" t="s">
        <v>38</v>
      </c>
      <c r="D29" s="30" t="s">
        <v>370</v>
      </c>
      <c r="E29" s="30" t="s">
        <v>43</v>
      </c>
      <c r="F29" s="29">
        <v>100000</v>
      </c>
      <c r="G29" s="29">
        <v>300000</v>
      </c>
      <c r="H29" s="29">
        <f>F29+G29</f>
        <v>400000</v>
      </c>
    </row>
    <row r="30" spans="1:8" s="32" customFormat="1" ht="15.75">
      <c r="A30" s="25" t="s">
        <v>44</v>
      </c>
      <c r="B30" s="24" t="s">
        <v>17</v>
      </c>
      <c r="C30" s="24" t="s">
        <v>45</v>
      </c>
      <c r="D30" s="31"/>
      <c r="E30" s="24"/>
      <c r="F30" s="29">
        <f>F32+F41+F49</f>
        <v>4943602</v>
      </c>
      <c r="G30" s="29">
        <f>G32+G41+G49</f>
        <v>2600000</v>
      </c>
      <c r="H30" s="29">
        <f>H32+H41+H49</f>
        <v>7543602</v>
      </c>
    </row>
    <row r="31" spans="1:8" s="32" customFormat="1" ht="47.25">
      <c r="A31" s="28" t="s">
        <v>367</v>
      </c>
      <c r="B31" s="30" t="s">
        <v>17</v>
      </c>
      <c r="C31" s="30" t="s">
        <v>45</v>
      </c>
      <c r="D31" s="30" t="s">
        <v>366</v>
      </c>
      <c r="E31" s="24"/>
      <c r="F31" s="29">
        <f>F32</f>
        <v>768786</v>
      </c>
      <c r="G31" s="29">
        <f>G32</f>
        <v>2600000</v>
      </c>
      <c r="H31" s="29">
        <f>H32</f>
        <v>3368786</v>
      </c>
    </row>
    <row r="32" spans="1:8" s="32" customFormat="1" ht="15.75">
      <c r="A32" s="28" t="s">
        <v>52</v>
      </c>
      <c r="B32" s="30" t="s">
        <v>17</v>
      </c>
      <c r="C32" s="30" t="s">
        <v>45</v>
      </c>
      <c r="D32" s="30" t="s">
        <v>371</v>
      </c>
      <c r="E32" s="30"/>
      <c r="F32" s="29">
        <f>F35+F37+F33+F39</f>
        <v>768786</v>
      </c>
      <c r="G32" s="29">
        <f>G35+G37+G33+G39</f>
        <v>2600000</v>
      </c>
      <c r="H32" s="29">
        <f>H35+H37+H33+H39</f>
        <v>3368786</v>
      </c>
    </row>
    <row r="33" spans="1:8" s="32" customFormat="1" ht="15.75">
      <c r="A33" s="28" t="s">
        <v>222</v>
      </c>
      <c r="B33" s="30" t="s">
        <v>17</v>
      </c>
      <c r="C33" s="30" t="s">
        <v>45</v>
      </c>
      <c r="D33" s="30" t="s">
        <v>371</v>
      </c>
      <c r="E33" s="30" t="s">
        <v>24</v>
      </c>
      <c r="F33" s="29">
        <f>F34</f>
        <v>165786</v>
      </c>
      <c r="G33" s="29">
        <f>G34</f>
        <v>0</v>
      </c>
      <c r="H33" s="29">
        <f>H34</f>
        <v>165786</v>
      </c>
    </row>
    <row r="34" spans="1:8" s="32" customFormat="1" ht="31.5">
      <c r="A34" s="28" t="s">
        <v>25</v>
      </c>
      <c r="B34" s="30" t="s">
        <v>17</v>
      </c>
      <c r="C34" s="30" t="s">
        <v>45</v>
      </c>
      <c r="D34" s="30" t="s">
        <v>371</v>
      </c>
      <c r="E34" s="30" t="s">
        <v>26</v>
      </c>
      <c r="F34" s="29">
        <v>165786</v>
      </c>
      <c r="G34" s="29"/>
      <c r="H34" s="29">
        <f>F34+G34</f>
        <v>165786</v>
      </c>
    </row>
    <row r="35" spans="1:8" s="32" customFormat="1" ht="31.5">
      <c r="A35" s="28" t="s">
        <v>27</v>
      </c>
      <c r="B35" s="30" t="s">
        <v>17</v>
      </c>
      <c r="C35" s="30" t="s">
        <v>45</v>
      </c>
      <c r="D35" s="30" t="s">
        <v>371</v>
      </c>
      <c r="E35" s="30" t="s">
        <v>28</v>
      </c>
      <c r="F35" s="29">
        <f>F36</f>
        <v>485000</v>
      </c>
      <c r="G35" s="29">
        <f>G36</f>
        <v>2600000</v>
      </c>
      <c r="H35" s="29">
        <f>H36</f>
        <v>3085000</v>
      </c>
    </row>
    <row r="36" spans="1:8" s="32" customFormat="1" ht="31.5">
      <c r="A36" s="28" t="s">
        <v>29</v>
      </c>
      <c r="B36" s="30" t="s">
        <v>17</v>
      </c>
      <c r="C36" s="30" t="s">
        <v>45</v>
      </c>
      <c r="D36" s="30" t="s">
        <v>371</v>
      </c>
      <c r="E36" s="30" t="s">
        <v>30</v>
      </c>
      <c r="F36" s="29">
        <v>485000</v>
      </c>
      <c r="G36" s="29">
        <v>2600000</v>
      </c>
      <c r="H36" s="29">
        <f>F36+G36</f>
        <v>3085000</v>
      </c>
    </row>
    <row r="37" spans="1:8" s="32" customFormat="1" ht="15.75">
      <c r="A37" s="28" t="s">
        <v>53</v>
      </c>
      <c r="B37" s="30" t="s">
        <v>17</v>
      </c>
      <c r="C37" s="30" t="s">
        <v>45</v>
      </c>
      <c r="D37" s="30" t="s">
        <v>371</v>
      </c>
      <c r="E37" s="30" t="s">
        <v>54</v>
      </c>
      <c r="F37" s="29">
        <f>F38</f>
        <v>73000</v>
      </c>
      <c r="G37" s="29">
        <f>G38</f>
        <v>0</v>
      </c>
      <c r="H37" s="29">
        <f>H38</f>
        <v>73000</v>
      </c>
    </row>
    <row r="38" spans="1:8" s="32" customFormat="1" ht="15.75">
      <c r="A38" s="28" t="s">
        <v>245</v>
      </c>
      <c r="B38" s="30" t="s">
        <v>17</v>
      </c>
      <c r="C38" s="30" t="s">
        <v>45</v>
      </c>
      <c r="D38" s="30" t="s">
        <v>371</v>
      </c>
      <c r="E38" s="30" t="s">
        <v>246</v>
      </c>
      <c r="F38" s="29">
        <v>73000</v>
      </c>
      <c r="G38" s="29"/>
      <c r="H38" s="29">
        <f>F38+G38</f>
        <v>73000</v>
      </c>
    </row>
    <row r="39" spans="1:8" s="32" customFormat="1" ht="15.75">
      <c r="A39" s="28" t="s">
        <v>34</v>
      </c>
      <c r="B39" s="30" t="s">
        <v>17</v>
      </c>
      <c r="C39" s="30" t="s">
        <v>45</v>
      </c>
      <c r="D39" s="30" t="s">
        <v>371</v>
      </c>
      <c r="E39" s="30" t="s">
        <v>35</v>
      </c>
      <c r="F39" s="29">
        <f>F40</f>
        <v>45000</v>
      </c>
      <c r="G39" s="29"/>
      <c r="H39" s="29">
        <f>F39+G39</f>
        <v>45000</v>
      </c>
    </row>
    <row r="40" spans="1:8" s="32" customFormat="1" ht="15.75">
      <c r="A40" s="28" t="s">
        <v>372</v>
      </c>
      <c r="B40" s="30" t="s">
        <v>17</v>
      </c>
      <c r="C40" s="30" t="s">
        <v>45</v>
      </c>
      <c r="D40" s="30" t="s">
        <v>371</v>
      </c>
      <c r="E40" s="30" t="s">
        <v>373</v>
      </c>
      <c r="F40" s="29">
        <v>45000</v>
      </c>
      <c r="G40" s="29"/>
      <c r="H40" s="29">
        <f>H41</f>
        <v>3565480</v>
      </c>
    </row>
    <row r="41" spans="1:8" s="32" customFormat="1" ht="31.5">
      <c r="A41" s="23" t="s">
        <v>46</v>
      </c>
      <c r="B41" s="24" t="s">
        <v>17</v>
      </c>
      <c r="C41" s="24" t="s">
        <v>45</v>
      </c>
      <c r="D41" s="24" t="s">
        <v>47</v>
      </c>
      <c r="E41" s="24"/>
      <c r="F41" s="29">
        <f>F42</f>
        <v>3565480</v>
      </c>
      <c r="G41" s="29">
        <f>G42</f>
        <v>0</v>
      </c>
      <c r="H41" s="29">
        <f>H42</f>
        <v>3565480</v>
      </c>
    </row>
    <row r="42" spans="1:8" s="32" customFormat="1" ht="63">
      <c r="A42" s="23" t="s">
        <v>48</v>
      </c>
      <c r="B42" s="24" t="s">
        <v>17</v>
      </c>
      <c r="C42" s="24" t="s">
        <v>45</v>
      </c>
      <c r="D42" s="24" t="s">
        <v>49</v>
      </c>
      <c r="E42" s="24"/>
      <c r="F42" s="29">
        <f>F43</f>
        <v>3565480</v>
      </c>
      <c r="G42" s="29">
        <f>G43</f>
        <v>0</v>
      </c>
      <c r="H42" s="29">
        <f>H43</f>
        <v>3565480</v>
      </c>
    </row>
    <row r="43" spans="1:8" s="32" customFormat="1" ht="47.25">
      <c r="A43" s="23" t="s">
        <v>50</v>
      </c>
      <c r="B43" s="24" t="s">
        <v>17</v>
      </c>
      <c r="C43" s="24" t="s">
        <v>45</v>
      </c>
      <c r="D43" s="24" t="s">
        <v>51</v>
      </c>
      <c r="E43" s="24"/>
      <c r="F43" s="29">
        <f>F44+F47</f>
        <v>3565480</v>
      </c>
      <c r="G43" s="29">
        <f>G44+G47</f>
        <v>0</v>
      </c>
      <c r="H43" s="29">
        <f>H44+H47</f>
        <v>3565480</v>
      </c>
    </row>
    <row r="44" spans="1:8" s="32" customFormat="1" ht="78.75">
      <c r="A44" s="28" t="s">
        <v>23</v>
      </c>
      <c r="B44" s="24" t="s">
        <v>17</v>
      </c>
      <c r="C44" s="24" t="s">
        <v>45</v>
      </c>
      <c r="D44" s="24" t="s">
        <v>51</v>
      </c>
      <c r="E44" s="24" t="s">
        <v>24</v>
      </c>
      <c r="F44" s="29">
        <f>F46+F45</f>
        <v>3460480</v>
      </c>
      <c r="G44" s="29">
        <f>G46+G45</f>
        <v>0</v>
      </c>
      <c r="H44" s="29">
        <f>H46+H45</f>
        <v>3460480</v>
      </c>
    </row>
    <row r="45" spans="1:8" s="32" customFormat="1" ht="15.75">
      <c r="A45" s="28" t="s">
        <v>222</v>
      </c>
      <c r="B45" s="24" t="s">
        <v>17</v>
      </c>
      <c r="C45" s="24" t="s">
        <v>45</v>
      </c>
      <c r="D45" s="24" t="s">
        <v>51</v>
      </c>
      <c r="E45" s="24" t="s">
        <v>223</v>
      </c>
      <c r="F45" s="29">
        <v>70000</v>
      </c>
      <c r="G45" s="29"/>
      <c r="H45" s="29">
        <f>F45+G45</f>
        <v>70000</v>
      </c>
    </row>
    <row r="46" spans="1:8" s="32" customFormat="1" ht="31.5">
      <c r="A46" s="28" t="s">
        <v>25</v>
      </c>
      <c r="B46" s="24" t="s">
        <v>17</v>
      </c>
      <c r="C46" s="24" t="s">
        <v>45</v>
      </c>
      <c r="D46" s="24" t="s">
        <v>51</v>
      </c>
      <c r="E46" s="24" t="s">
        <v>26</v>
      </c>
      <c r="F46" s="29">
        <v>3390480</v>
      </c>
      <c r="G46" s="29"/>
      <c r="H46" s="29">
        <f>F46+G46</f>
        <v>3390480</v>
      </c>
    </row>
    <row r="47" spans="1:8" s="32" customFormat="1" ht="31.5">
      <c r="A47" s="28" t="s">
        <v>27</v>
      </c>
      <c r="B47" s="24" t="s">
        <v>17</v>
      </c>
      <c r="C47" s="24" t="s">
        <v>45</v>
      </c>
      <c r="D47" s="24" t="s">
        <v>51</v>
      </c>
      <c r="E47" s="24" t="s">
        <v>28</v>
      </c>
      <c r="F47" s="29">
        <f>F48</f>
        <v>105000</v>
      </c>
      <c r="G47" s="29">
        <f>G48</f>
        <v>0</v>
      </c>
      <c r="H47" s="29">
        <f>H48</f>
        <v>105000</v>
      </c>
    </row>
    <row r="48" spans="1:8" s="32" customFormat="1" ht="31.5">
      <c r="A48" s="28" t="s">
        <v>29</v>
      </c>
      <c r="B48" s="24" t="s">
        <v>17</v>
      </c>
      <c r="C48" s="24" t="s">
        <v>45</v>
      </c>
      <c r="D48" s="24" t="s">
        <v>51</v>
      </c>
      <c r="E48" s="24" t="s">
        <v>30</v>
      </c>
      <c r="F48" s="29">
        <v>105000</v>
      </c>
      <c r="G48" s="21"/>
      <c r="H48" s="29">
        <f>F48+G48</f>
        <v>105000</v>
      </c>
    </row>
    <row r="49" spans="1:8" s="32" customFormat="1" ht="47.25">
      <c r="A49" s="28" t="s">
        <v>476</v>
      </c>
      <c r="B49" s="24" t="s">
        <v>17</v>
      </c>
      <c r="C49" s="24" t="s">
        <v>45</v>
      </c>
      <c r="D49" s="24" t="s">
        <v>477</v>
      </c>
      <c r="E49" s="24"/>
      <c r="F49" s="29">
        <f aca="true" t="shared" si="3" ref="F49:H50">F50</f>
        <v>609336</v>
      </c>
      <c r="G49" s="29">
        <f t="shared" si="3"/>
        <v>0</v>
      </c>
      <c r="H49" s="29">
        <f t="shared" si="3"/>
        <v>609336</v>
      </c>
    </row>
    <row r="50" spans="1:8" s="32" customFormat="1" ht="78.75">
      <c r="A50" s="28" t="s">
        <v>23</v>
      </c>
      <c r="B50" s="24" t="s">
        <v>17</v>
      </c>
      <c r="C50" s="24" t="s">
        <v>45</v>
      </c>
      <c r="D50" s="24" t="s">
        <v>477</v>
      </c>
      <c r="E50" s="30" t="s">
        <v>24</v>
      </c>
      <c r="F50" s="29">
        <f t="shared" si="3"/>
        <v>609336</v>
      </c>
      <c r="G50" s="29">
        <f t="shared" si="3"/>
        <v>0</v>
      </c>
      <c r="H50" s="29">
        <f t="shared" si="3"/>
        <v>609336</v>
      </c>
    </row>
    <row r="51" spans="1:8" s="32" customFormat="1" ht="31.5">
      <c r="A51" s="28" t="s">
        <v>25</v>
      </c>
      <c r="B51" s="24" t="s">
        <v>17</v>
      </c>
      <c r="C51" s="24" t="s">
        <v>45</v>
      </c>
      <c r="D51" s="24" t="s">
        <v>477</v>
      </c>
      <c r="E51" s="30" t="s">
        <v>26</v>
      </c>
      <c r="F51" s="29">
        <v>609336</v>
      </c>
      <c r="G51" s="21"/>
      <c r="H51" s="29">
        <f>SUM(F51:G51)</f>
        <v>609336</v>
      </c>
    </row>
    <row r="52" spans="1:8" s="32" customFormat="1" ht="15.75">
      <c r="A52" s="25" t="s">
        <v>55</v>
      </c>
      <c r="B52" s="26" t="s">
        <v>17</v>
      </c>
      <c r="C52" s="26" t="s">
        <v>56</v>
      </c>
      <c r="D52" s="24"/>
      <c r="E52" s="26"/>
      <c r="F52" s="21">
        <f>F53</f>
        <v>902900</v>
      </c>
      <c r="G52" s="21">
        <f aca="true" t="shared" si="4" ref="G52:H55">G53</f>
        <v>0</v>
      </c>
      <c r="H52" s="21">
        <f t="shared" si="4"/>
        <v>902900</v>
      </c>
    </row>
    <row r="53" spans="1:8" s="32" customFormat="1" ht="15.75">
      <c r="A53" s="23" t="s">
        <v>57</v>
      </c>
      <c r="B53" s="24" t="s">
        <v>17</v>
      </c>
      <c r="C53" s="24" t="s">
        <v>58</v>
      </c>
      <c r="D53" s="24"/>
      <c r="E53" s="24"/>
      <c r="F53" s="29">
        <f>F54</f>
        <v>902900</v>
      </c>
      <c r="G53" s="29">
        <f t="shared" si="4"/>
        <v>0</v>
      </c>
      <c r="H53" s="29">
        <f t="shared" si="4"/>
        <v>902900</v>
      </c>
    </row>
    <row r="54" spans="1:8" s="32" customFormat="1" ht="31.5">
      <c r="A54" s="33" t="s">
        <v>59</v>
      </c>
      <c r="B54" s="30" t="s">
        <v>17</v>
      </c>
      <c r="C54" s="34" t="s">
        <v>60</v>
      </c>
      <c r="D54" s="34" t="s">
        <v>61</v>
      </c>
      <c r="E54" s="24"/>
      <c r="F54" s="29">
        <f>F55</f>
        <v>902900</v>
      </c>
      <c r="G54" s="29">
        <f t="shared" si="4"/>
        <v>0</v>
      </c>
      <c r="H54" s="29">
        <f t="shared" si="4"/>
        <v>902900</v>
      </c>
    </row>
    <row r="55" spans="1:8" s="32" customFormat="1" ht="15.75">
      <c r="A55" s="33" t="s">
        <v>62</v>
      </c>
      <c r="B55" s="30" t="s">
        <v>17</v>
      </c>
      <c r="C55" s="34" t="s">
        <v>60</v>
      </c>
      <c r="D55" s="34" t="s">
        <v>63</v>
      </c>
      <c r="E55" s="24"/>
      <c r="F55" s="29">
        <f>F56</f>
        <v>902900</v>
      </c>
      <c r="G55" s="29">
        <f t="shared" si="4"/>
        <v>0</v>
      </c>
      <c r="H55" s="29">
        <f t="shared" si="4"/>
        <v>902900</v>
      </c>
    </row>
    <row r="56" spans="1:8" s="32" customFormat="1" ht="31.5">
      <c r="A56" s="35" t="s">
        <v>64</v>
      </c>
      <c r="B56" s="30" t="s">
        <v>17</v>
      </c>
      <c r="C56" s="34" t="s">
        <v>60</v>
      </c>
      <c r="D56" s="34" t="s">
        <v>65</v>
      </c>
      <c r="E56" s="24"/>
      <c r="F56" s="29">
        <f>F57+F59</f>
        <v>902900</v>
      </c>
      <c r="G56" s="29">
        <f>G57+G59</f>
        <v>0</v>
      </c>
      <c r="H56" s="29">
        <f>H57+H59</f>
        <v>902900</v>
      </c>
    </row>
    <row r="57" spans="1:8" s="32" customFormat="1" ht="65.25" customHeight="1">
      <c r="A57" s="23" t="s">
        <v>66</v>
      </c>
      <c r="B57" s="24" t="s">
        <v>17</v>
      </c>
      <c r="C57" s="24" t="s">
        <v>58</v>
      </c>
      <c r="D57" s="34" t="s">
        <v>65</v>
      </c>
      <c r="E57" s="24" t="s">
        <v>24</v>
      </c>
      <c r="F57" s="29">
        <f>F58</f>
        <v>812859</v>
      </c>
      <c r="G57" s="29">
        <f>G58</f>
        <v>0</v>
      </c>
      <c r="H57" s="29">
        <f>H58</f>
        <v>812859</v>
      </c>
    </row>
    <row r="58" spans="1:8" s="32" customFormat="1" ht="16.5" customHeight="1">
      <c r="A58" s="23" t="s">
        <v>67</v>
      </c>
      <c r="B58" s="24" t="s">
        <v>17</v>
      </c>
      <c r="C58" s="24" t="s">
        <v>58</v>
      </c>
      <c r="D58" s="34" t="s">
        <v>65</v>
      </c>
      <c r="E58" s="24" t="s">
        <v>26</v>
      </c>
      <c r="F58" s="36">
        <v>812859</v>
      </c>
      <c r="G58" s="29"/>
      <c r="H58" s="29">
        <f>F58+G58</f>
        <v>812859</v>
      </c>
    </row>
    <row r="59" spans="1:8" s="32" customFormat="1" ht="21" customHeight="1">
      <c r="A59" s="23" t="s">
        <v>68</v>
      </c>
      <c r="B59" s="24" t="s">
        <v>17</v>
      </c>
      <c r="C59" s="24" t="s">
        <v>58</v>
      </c>
      <c r="D59" s="34" t="s">
        <v>65</v>
      </c>
      <c r="E59" s="24" t="s">
        <v>28</v>
      </c>
      <c r="F59" s="29">
        <f>F60</f>
        <v>90041</v>
      </c>
      <c r="G59" s="29">
        <f>G60</f>
        <v>0</v>
      </c>
      <c r="H59" s="29">
        <f>H60</f>
        <v>90041</v>
      </c>
    </row>
    <row r="60" spans="1:8" s="32" customFormat="1" ht="31.5">
      <c r="A60" s="23" t="s">
        <v>69</v>
      </c>
      <c r="B60" s="24" t="s">
        <v>17</v>
      </c>
      <c r="C60" s="24" t="s">
        <v>58</v>
      </c>
      <c r="D60" s="34" t="s">
        <v>65</v>
      </c>
      <c r="E60" s="24" t="s">
        <v>30</v>
      </c>
      <c r="F60" s="36">
        <v>90041</v>
      </c>
      <c r="G60" s="21"/>
      <c r="H60" s="29">
        <f>F60+G60</f>
        <v>90041</v>
      </c>
    </row>
    <row r="61" spans="1:8" s="32" customFormat="1" ht="31.5">
      <c r="A61" s="52" t="s">
        <v>70</v>
      </c>
      <c r="B61" s="60" t="s">
        <v>17</v>
      </c>
      <c r="C61" s="60" t="s">
        <v>71</v>
      </c>
      <c r="D61" s="55"/>
      <c r="E61" s="60"/>
      <c r="F61" s="68">
        <f>F62+F68+F74</f>
        <v>888000</v>
      </c>
      <c r="G61" s="68">
        <f>G62+G68+G74</f>
        <v>0</v>
      </c>
      <c r="H61" s="68">
        <f>H62+H68+H74</f>
        <v>888000</v>
      </c>
    </row>
    <row r="62" spans="1:8" s="32" customFormat="1" ht="15.75">
      <c r="A62" s="38" t="s">
        <v>408</v>
      </c>
      <c r="B62" s="55" t="s">
        <v>17</v>
      </c>
      <c r="C62" s="55" t="s">
        <v>238</v>
      </c>
      <c r="D62" s="55"/>
      <c r="E62" s="55"/>
      <c r="F62" s="69">
        <f>F63</f>
        <v>55000</v>
      </c>
      <c r="G62" s="69">
        <f aca="true" t="shared" si="5" ref="G62:H66">G63</f>
        <v>0</v>
      </c>
      <c r="H62" s="69">
        <f t="shared" si="5"/>
        <v>55000</v>
      </c>
    </row>
    <row r="63" spans="1:8" s="32" customFormat="1" ht="47.25">
      <c r="A63" s="38" t="s">
        <v>409</v>
      </c>
      <c r="B63" s="55" t="s">
        <v>17</v>
      </c>
      <c r="C63" s="55" t="s">
        <v>238</v>
      </c>
      <c r="D63" s="55" t="s">
        <v>73</v>
      </c>
      <c r="E63" s="55"/>
      <c r="F63" s="69">
        <f>F64</f>
        <v>55000</v>
      </c>
      <c r="G63" s="69">
        <f t="shared" si="5"/>
        <v>0</v>
      </c>
      <c r="H63" s="69">
        <f t="shared" si="5"/>
        <v>55000</v>
      </c>
    </row>
    <row r="64" spans="1:8" s="32" customFormat="1" ht="15.75">
      <c r="A64" s="38" t="s">
        <v>239</v>
      </c>
      <c r="B64" s="55" t="s">
        <v>17</v>
      </c>
      <c r="C64" s="55" t="s">
        <v>238</v>
      </c>
      <c r="D64" s="55" t="s">
        <v>410</v>
      </c>
      <c r="E64" s="55"/>
      <c r="F64" s="69">
        <f>F65</f>
        <v>55000</v>
      </c>
      <c r="G64" s="69">
        <f t="shared" si="5"/>
        <v>0</v>
      </c>
      <c r="H64" s="69">
        <f t="shared" si="5"/>
        <v>55000</v>
      </c>
    </row>
    <row r="65" spans="1:8" s="32" customFormat="1" ht="31.5">
      <c r="A65" s="38" t="s">
        <v>240</v>
      </c>
      <c r="B65" s="55" t="s">
        <v>17</v>
      </c>
      <c r="C65" s="55" t="s">
        <v>238</v>
      </c>
      <c r="D65" s="55" t="s">
        <v>241</v>
      </c>
      <c r="E65" s="55" t="s">
        <v>74</v>
      </c>
      <c r="F65" s="69">
        <f>F66</f>
        <v>55000</v>
      </c>
      <c r="G65" s="69">
        <f t="shared" si="5"/>
        <v>0</v>
      </c>
      <c r="H65" s="69">
        <f t="shared" si="5"/>
        <v>55000</v>
      </c>
    </row>
    <row r="66" spans="1:8" s="32" customFormat="1" ht="31.5">
      <c r="A66" s="38" t="s">
        <v>27</v>
      </c>
      <c r="B66" s="55" t="s">
        <v>17</v>
      </c>
      <c r="C66" s="55" t="s">
        <v>238</v>
      </c>
      <c r="D66" s="55" t="s">
        <v>241</v>
      </c>
      <c r="E66" s="55" t="s">
        <v>28</v>
      </c>
      <c r="F66" s="69">
        <f>F67</f>
        <v>55000</v>
      </c>
      <c r="G66" s="69">
        <f t="shared" si="5"/>
        <v>0</v>
      </c>
      <c r="H66" s="69">
        <f t="shared" si="5"/>
        <v>55000</v>
      </c>
    </row>
    <row r="67" spans="1:8" s="32" customFormat="1" ht="31.5">
      <c r="A67" s="38" t="s">
        <v>29</v>
      </c>
      <c r="B67" s="55" t="s">
        <v>17</v>
      </c>
      <c r="C67" s="55" t="s">
        <v>238</v>
      </c>
      <c r="D67" s="55" t="s">
        <v>241</v>
      </c>
      <c r="E67" s="55" t="s">
        <v>30</v>
      </c>
      <c r="F67" s="69">
        <v>55000</v>
      </c>
      <c r="G67" s="21"/>
      <c r="H67" s="29">
        <f>F67+G67</f>
        <v>55000</v>
      </c>
    </row>
    <row r="68" spans="1:8" s="32" customFormat="1" ht="47.25">
      <c r="A68" s="38" t="s">
        <v>411</v>
      </c>
      <c r="B68" s="55" t="s">
        <v>17</v>
      </c>
      <c r="C68" s="55" t="s">
        <v>412</v>
      </c>
      <c r="D68" s="55"/>
      <c r="E68" s="55"/>
      <c r="F68" s="70">
        <f>F69</f>
        <v>94000</v>
      </c>
      <c r="G68" s="70">
        <f aca="true" t="shared" si="6" ref="G68:H72">G69</f>
        <v>0</v>
      </c>
      <c r="H68" s="70">
        <f t="shared" si="6"/>
        <v>94000</v>
      </c>
    </row>
    <row r="69" spans="1:8" s="32" customFormat="1" ht="47.25">
      <c r="A69" s="38" t="s">
        <v>413</v>
      </c>
      <c r="B69" s="55" t="s">
        <v>17</v>
      </c>
      <c r="C69" s="55" t="s">
        <v>412</v>
      </c>
      <c r="D69" s="55" t="s">
        <v>73</v>
      </c>
      <c r="E69" s="55"/>
      <c r="F69" s="70">
        <f>F70</f>
        <v>94000</v>
      </c>
      <c r="G69" s="70">
        <f t="shared" si="6"/>
        <v>0</v>
      </c>
      <c r="H69" s="70">
        <f t="shared" si="6"/>
        <v>94000</v>
      </c>
    </row>
    <row r="70" spans="1:8" s="32" customFormat="1" ht="78.75">
      <c r="A70" s="38" t="s">
        <v>414</v>
      </c>
      <c r="B70" s="55" t="s">
        <v>17</v>
      </c>
      <c r="C70" s="55" t="s">
        <v>412</v>
      </c>
      <c r="D70" s="55" t="s">
        <v>415</v>
      </c>
      <c r="E70" s="55"/>
      <c r="F70" s="70">
        <f>F71</f>
        <v>94000</v>
      </c>
      <c r="G70" s="70">
        <f t="shared" si="6"/>
        <v>0</v>
      </c>
      <c r="H70" s="70">
        <f t="shared" si="6"/>
        <v>94000</v>
      </c>
    </row>
    <row r="71" spans="1:8" s="32" customFormat="1" ht="31.5">
      <c r="A71" s="38" t="s">
        <v>416</v>
      </c>
      <c r="B71" s="55" t="s">
        <v>17</v>
      </c>
      <c r="C71" s="55" t="s">
        <v>412</v>
      </c>
      <c r="D71" s="55" t="s">
        <v>417</v>
      </c>
      <c r="E71" s="55"/>
      <c r="F71" s="70">
        <f>F72</f>
        <v>94000</v>
      </c>
      <c r="G71" s="70">
        <f t="shared" si="6"/>
        <v>0</v>
      </c>
      <c r="H71" s="70">
        <f t="shared" si="6"/>
        <v>94000</v>
      </c>
    </row>
    <row r="72" spans="1:8" s="32" customFormat="1" ht="31.5">
      <c r="A72" s="38" t="s">
        <v>27</v>
      </c>
      <c r="B72" s="55" t="s">
        <v>17</v>
      </c>
      <c r="C72" s="55" t="s">
        <v>412</v>
      </c>
      <c r="D72" s="55" t="s">
        <v>417</v>
      </c>
      <c r="E72" s="55">
        <v>200</v>
      </c>
      <c r="F72" s="70">
        <f>F73</f>
        <v>94000</v>
      </c>
      <c r="G72" s="70">
        <f t="shared" si="6"/>
        <v>0</v>
      </c>
      <c r="H72" s="70">
        <f t="shared" si="6"/>
        <v>94000</v>
      </c>
    </row>
    <row r="73" spans="1:8" s="32" customFormat="1" ht="31.5">
      <c r="A73" s="38" t="s">
        <v>29</v>
      </c>
      <c r="B73" s="55" t="s">
        <v>17</v>
      </c>
      <c r="C73" s="55" t="s">
        <v>412</v>
      </c>
      <c r="D73" s="55" t="s">
        <v>417</v>
      </c>
      <c r="E73" s="55">
        <v>240</v>
      </c>
      <c r="F73" s="70">
        <v>94000</v>
      </c>
      <c r="G73" s="21"/>
      <c r="H73" s="29">
        <f>F73+G73</f>
        <v>94000</v>
      </c>
    </row>
    <row r="74" spans="1:8" s="32" customFormat="1" ht="31.5">
      <c r="A74" s="38" t="s">
        <v>75</v>
      </c>
      <c r="B74" s="55" t="s">
        <v>17</v>
      </c>
      <c r="C74" s="55" t="s">
        <v>76</v>
      </c>
      <c r="D74" s="71" t="s">
        <v>74</v>
      </c>
      <c r="E74" s="72" t="s">
        <v>74</v>
      </c>
      <c r="F74" s="73">
        <f aca="true" t="shared" si="7" ref="F74:H79">F75</f>
        <v>739000</v>
      </c>
      <c r="G74" s="73">
        <f t="shared" si="7"/>
        <v>0</v>
      </c>
      <c r="H74" s="73">
        <f t="shared" si="7"/>
        <v>739000</v>
      </c>
    </row>
    <row r="75" spans="1:8" s="32" customFormat="1" ht="26.25">
      <c r="A75" s="74" t="s">
        <v>72</v>
      </c>
      <c r="B75" s="55" t="s">
        <v>17</v>
      </c>
      <c r="C75" s="55" t="s">
        <v>76</v>
      </c>
      <c r="D75" s="71" t="s">
        <v>73</v>
      </c>
      <c r="E75" s="72" t="s">
        <v>74</v>
      </c>
      <c r="F75" s="73">
        <f t="shared" si="7"/>
        <v>739000</v>
      </c>
      <c r="G75" s="73">
        <f t="shared" si="7"/>
        <v>0</v>
      </c>
      <c r="H75" s="73">
        <f t="shared" si="7"/>
        <v>739000</v>
      </c>
    </row>
    <row r="76" spans="1:8" s="32" customFormat="1" ht="15.75">
      <c r="A76" s="74" t="s">
        <v>77</v>
      </c>
      <c r="B76" s="55" t="s">
        <v>17</v>
      </c>
      <c r="C76" s="55" t="s">
        <v>76</v>
      </c>
      <c r="D76" s="55" t="s">
        <v>78</v>
      </c>
      <c r="E76" s="72"/>
      <c r="F76" s="73">
        <f t="shared" si="7"/>
        <v>739000</v>
      </c>
      <c r="G76" s="73">
        <f t="shared" si="7"/>
        <v>0</v>
      </c>
      <c r="H76" s="73">
        <f t="shared" si="7"/>
        <v>739000</v>
      </c>
    </row>
    <row r="77" spans="1:8" s="32" customFormat="1" ht="15.75">
      <c r="A77" s="74" t="s">
        <v>79</v>
      </c>
      <c r="B77" s="55" t="s">
        <v>17</v>
      </c>
      <c r="C77" s="55" t="s">
        <v>76</v>
      </c>
      <c r="D77" s="55" t="s">
        <v>80</v>
      </c>
      <c r="E77" s="72"/>
      <c r="F77" s="73">
        <f>F78+F81</f>
        <v>739000</v>
      </c>
      <c r="G77" s="73">
        <f>G78+G81</f>
        <v>0</v>
      </c>
      <c r="H77" s="73">
        <f>H78+H81</f>
        <v>739000</v>
      </c>
    </row>
    <row r="78" spans="1:8" s="32" customFormat="1" ht="15.75">
      <c r="A78" s="75" t="s">
        <v>81</v>
      </c>
      <c r="B78" s="55" t="s">
        <v>17</v>
      </c>
      <c r="C78" s="55" t="s">
        <v>76</v>
      </c>
      <c r="D78" s="55" t="s">
        <v>82</v>
      </c>
      <c r="E78" s="72" t="s">
        <v>74</v>
      </c>
      <c r="F78" s="73">
        <f t="shared" si="7"/>
        <v>412000</v>
      </c>
      <c r="G78" s="73">
        <f t="shared" si="7"/>
        <v>0</v>
      </c>
      <c r="H78" s="73">
        <f>F78+G78</f>
        <v>412000</v>
      </c>
    </row>
    <row r="79" spans="1:8" s="32" customFormat="1" ht="31.5">
      <c r="A79" s="38" t="s">
        <v>27</v>
      </c>
      <c r="B79" s="55" t="s">
        <v>17</v>
      </c>
      <c r="C79" s="55" t="s">
        <v>76</v>
      </c>
      <c r="D79" s="55" t="s">
        <v>82</v>
      </c>
      <c r="E79" s="72" t="s">
        <v>28</v>
      </c>
      <c r="F79" s="73">
        <f t="shared" si="7"/>
        <v>412000</v>
      </c>
      <c r="G79" s="73">
        <f t="shared" si="7"/>
        <v>0</v>
      </c>
      <c r="H79" s="73">
        <f t="shared" si="7"/>
        <v>412000</v>
      </c>
    </row>
    <row r="80" spans="1:8" s="32" customFormat="1" ht="31.5">
      <c r="A80" s="38" t="s">
        <v>29</v>
      </c>
      <c r="B80" s="55" t="s">
        <v>17</v>
      </c>
      <c r="C80" s="55" t="s">
        <v>76</v>
      </c>
      <c r="D80" s="55" t="s">
        <v>82</v>
      </c>
      <c r="E80" s="72" t="s">
        <v>30</v>
      </c>
      <c r="F80" s="73">
        <v>412000</v>
      </c>
      <c r="G80" s="73"/>
      <c r="H80" s="73">
        <f>F80+G80</f>
        <v>412000</v>
      </c>
    </row>
    <row r="81" spans="1:8" s="32" customFormat="1" ht="31.5">
      <c r="A81" s="38" t="s">
        <v>83</v>
      </c>
      <c r="B81" s="55" t="s">
        <v>17</v>
      </c>
      <c r="C81" s="55" t="s">
        <v>76</v>
      </c>
      <c r="D81" s="55" t="s">
        <v>418</v>
      </c>
      <c r="E81" s="55"/>
      <c r="F81" s="70">
        <f aca="true" t="shared" si="8" ref="F81:H82">F82</f>
        <v>327000</v>
      </c>
      <c r="G81" s="70">
        <f t="shared" si="8"/>
        <v>0</v>
      </c>
      <c r="H81" s="70">
        <f t="shared" si="8"/>
        <v>327000</v>
      </c>
    </row>
    <row r="82" spans="1:8" s="32" customFormat="1" ht="31.5">
      <c r="A82" s="38" t="s">
        <v>27</v>
      </c>
      <c r="B82" s="55" t="s">
        <v>17</v>
      </c>
      <c r="C82" s="55" t="s">
        <v>76</v>
      </c>
      <c r="D82" s="55" t="s">
        <v>418</v>
      </c>
      <c r="E82" s="55" t="s">
        <v>28</v>
      </c>
      <c r="F82" s="70">
        <f t="shared" si="8"/>
        <v>327000</v>
      </c>
      <c r="G82" s="70">
        <f t="shared" si="8"/>
        <v>0</v>
      </c>
      <c r="H82" s="70">
        <f t="shared" si="8"/>
        <v>327000</v>
      </c>
    </row>
    <row r="83" spans="1:8" s="32" customFormat="1" ht="31.5">
      <c r="A83" s="38" t="s">
        <v>419</v>
      </c>
      <c r="B83" s="55" t="s">
        <v>17</v>
      </c>
      <c r="C83" s="55" t="s">
        <v>76</v>
      </c>
      <c r="D83" s="55" t="s">
        <v>418</v>
      </c>
      <c r="E83" s="55" t="s">
        <v>30</v>
      </c>
      <c r="F83" s="70">
        <v>327000</v>
      </c>
      <c r="G83" s="21"/>
      <c r="H83" s="29">
        <f>F83+G83</f>
        <v>327000</v>
      </c>
    </row>
    <row r="84" spans="1:8" s="32" customFormat="1" ht="15.75">
      <c r="A84" s="25" t="s">
        <v>84</v>
      </c>
      <c r="B84" s="26" t="s">
        <v>17</v>
      </c>
      <c r="C84" s="26" t="s">
        <v>85</v>
      </c>
      <c r="D84" s="31"/>
      <c r="E84" s="26"/>
      <c r="F84" s="21">
        <f>F103+F85</f>
        <v>5195105</v>
      </c>
      <c r="G84" s="21">
        <f>G103+G85</f>
        <v>288311.18</v>
      </c>
      <c r="H84" s="21">
        <f>H103+H85</f>
        <v>5483416.18</v>
      </c>
    </row>
    <row r="85" spans="1:8" s="32" customFormat="1" ht="15.75">
      <c r="A85" s="23" t="s">
        <v>86</v>
      </c>
      <c r="B85" s="24" t="s">
        <v>17</v>
      </c>
      <c r="C85" s="24" t="s">
        <v>87</v>
      </c>
      <c r="D85" s="31"/>
      <c r="E85" s="24"/>
      <c r="F85" s="29">
        <f>F86</f>
        <v>5075105</v>
      </c>
      <c r="G85" s="29">
        <f>G86</f>
        <v>288311.18</v>
      </c>
      <c r="H85" s="29">
        <f>H86</f>
        <v>5363416.18</v>
      </c>
    </row>
    <row r="86" spans="1:8" s="32" customFormat="1" ht="31.5">
      <c r="A86" s="23" t="s">
        <v>88</v>
      </c>
      <c r="B86" s="24" t="s">
        <v>17</v>
      </c>
      <c r="C86" s="24" t="s">
        <v>87</v>
      </c>
      <c r="D86" s="30" t="s">
        <v>89</v>
      </c>
      <c r="E86" s="24"/>
      <c r="F86" s="29">
        <f>F87+F98</f>
        <v>5075105</v>
      </c>
      <c r="G86" s="29">
        <f>G87+G98</f>
        <v>288311.18</v>
      </c>
      <c r="H86" s="29">
        <f>H87+H98</f>
        <v>5363416.18</v>
      </c>
    </row>
    <row r="87" spans="1:8" s="32" customFormat="1" ht="31.5">
      <c r="A87" s="28" t="s">
        <v>90</v>
      </c>
      <c r="B87" s="30" t="s">
        <v>17</v>
      </c>
      <c r="C87" s="30" t="s">
        <v>87</v>
      </c>
      <c r="D87" s="30" t="s">
        <v>91</v>
      </c>
      <c r="E87" s="24"/>
      <c r="F87" s="29">
        <f>F88+F93</f>
        <v>4508704</v>
      </c>
      <c r="G87" s="29">
        <f>G88+G93</f>
        <v>275811.18</v>
      </c>
      <c r="H87" s="29">
        <f>H88+H93</f>
        <v>4784515.18</v>
      </c>
    </row>
    <row r="88" spans="1:8" s="32" customFormat="1" ht="63">
      <c r="A88" s="23" t="s">
        <v>92</v>
      </c>
      <c r="B88" s="24" t="s">
        <v>17</v>
      </c>
      <c r="C88" s="24" t="s">
        <v>87</v>
      </c>
      <c r="D88" s="24" t="s">
        <v>93</v>
      </c>
      <c r="E88" s="24"/>
      <c r="F88" s="29">
        <f>F91</f>
        <v>362260</v>
      </c>
      <c r="G88" s="29">
        <f>G91</f>
        <v>70375.18</v>
      </c>
      <c r="H88" s="29">
        <f>H91</f>
        <v>432635.18</v>
      </c>
    </row>
    <row r="89" spans="1:8" s="32" customFormat="1" ht="33.75" customHeight="1">
      <c r="A89" s="23" t="s">
        <v>94</v>
      </c>
      <c r="B89" s="24" t="s">
        <v>17</v>
      </c>
      <c r="C89" s="24" t="s">
        <v>87</v>
      </c>
      <c r="D89" s="24" t="s">
        <v>95</v>
      </c>
      <c r="E89" s="24"/>
      <c r="F89" s="29">
        <f>F90</f>
        <v>362260</v>
      </c>
      <c r="G89" s="29">
        <f aca="true" t="shared" si="9" ref="G89:H91">G90</f>
        <v>70375.18</v>
      </c>
      <c r="H89" s="29">
        <f t="shared" si="9"/>
        <v>432635.18</v>
      </c>
    </row>
    <row r="90" spans="1:8" s="32" customFormat="1" ht="15.75">
      <c r="A90" s="23" t="s">
        <v>96</v>
      </c>
      <c r="B90" s="24" t="s">
        <v>17</v>
      </c>
      <c r="C90" s="24" t="s">
        <v>87</v>
      </c>
      <c r="D90" s="24" t="s">
        <v>97</v>
      </c>
      <c r="E90" s="24"/>
      <c r="F90" s="29">
        <f>F91</f>
        <v>362260</v>
      </c>
      <c r="G90" s="29">
        <f t="shared" si="9"/>
        <v>70375.18</v>
      </c>
      <c r="H90" s="29">
        <f t="shared" si="9"/>
        <v>432635.18</v>
      </c>
    </row>
    <row r="91" spans="1:8" s="32" customFormat="1" ht="31.5">
      <c r="A91" s="39" t="s">
        <v>27</v>
      </c>
      <c r="B91" s="24" t="s">
        <v>17</v>
      </c>
      <c r="C91" s="24" t="s">
        <v>87</v>
      </c>
      <c r="D91" s="24" t="s">
        <v>97</v>
      </c>
      <c r="E91" s="24" t="s">
        <v>28</v>
      </c>
      <c r="F91" s="29">
        <f>F92</f>
        <v>362260</v>
      </c>
      <c r="G91" s="29">
        <f t="shared" si="9"/>
        <v>70375.18</v>
      </c>
      <c r="H91" s="29">
        <f t="shared" si="9"/>
        <v>432635.18</v>
      </c>
    </row>
    <row r="92" spans="1:8" s="32" customFormat="1" ht="31.5">
      <c r="A92" s="39" t="s">
        <v>29</v>
      </c>
      <c r="B92" s="24" t="s">
        <v>17</v>
      </c>
      <c r="C92" s="24" t="s">
        <v>87</v>
      </c>
      <c r="D92" s="24" t="s">
        <v>97</v>
      </c>
      <c r="E92" s="24" t="s">
        <v>30</v>
      </c>
      <c r="F92" s="36">
        <v>362260</v>
      </c>
      <c r="G92" s="29">
        <v>70375.18</v>
      </c>
      <c r="H92" s="29">
        <f>F92+G92</f>
        <v>432635.18</v>
      </c>
    </row>
    <row r="93" spans="1:8" s="32" customFormat="1" ht="47.25">
      <c r="A93" s="28" t="s">
        <v>98</v>
      </c>
      <c r="B93" s="30" t="s">
        <v>17</v>
      </c>
      <c r="C93" s="30" t="s">
        <v>87</v>
      </c>
      <c r="D93" s="24" t="s">
        <v>93</v>
      </c>
      <c r="E93" s="30"/>
      <c r="F93" s="29">
        <f>F94</f>
        <v>4146444</v>
      </c>
      <c r="G93" s="29">
        <f aca="true" t="shared" si="10" ref="G93:H96">G94</f>
        <v>205436</v>
      </c>
      <c r="H93" s="29">
        <f t="shared" si="10"/>
        <v>4351880</v>
      </c>
    </row>
    <row r="94" spans="1:8" s="32" customFormat="1" ht="29.25" customHeight="1">
      <c r="A94" s="23" t="s">
        <v>99</v>
      </c>
      <c r="B94" s="30" t="s">
        <v>17</v>
      </c>
      <c r="C94" s="30" t="s">
        <v>87</v>
      </c>
      <c r="D94" s="24" t="s">
        <v>95</v>
      </c>
      <c r="E94" s="30"/>
      <c r="F94" s="29">
        <f>F95</f>
        <v>4146444</v>
      </c>
      <c r="G94" s="29">
        <f t="shared" si="10"/>
        <v>205436</v>
      </c>
      <c r="H94" s="29">
        <f t="shared" si="10"/>
        <v>4351880</v>
      </c>
    </row>
    <row r="95" spans="1:8" s="32" customFormat="1" ht="31.5">
      <c r="A95" s="35" t="s">
        <v>100</v>
      </c>
      <c r="B95" s="30" t="s">
        <v>17</v>
      </c>
      <c r="C95" s="30" t="s">
        <v>87</v>
      </c>
      <c r="D95" s="24" t="s">
        <v>101</v>
      </c>
      <c r="E95" s="30"/>
      <c r="F95" s="29">
        <f>F96</f>
        <v>4146444</v>
      </c>
      <c r="G95" s="29">
        <f t="shared" si="10"/>
        <v>205436</v>
      </c>
      <c r="H95" s="29">
        <f t="shared" si="10"/>
        <v>4351880</v>
      </c>
    </row>
    <row r="96" spans="1:8" s="32" customFormat="1" ht="31.5">
      <c r="A96" s="33" t="s">
        <v>27</v>
      </c>
      <c r="B96" s="30" t="s">
        <v>17</v>
      </c>
      <c r="C96" s="30" t="s">
        <v>87</v>
      </c>
      <c r="D96" s="24" t="s">
        <v>101</v>
      </c>
      <c r="E96" s="30" t="s">
        <v>28</v>
      </c>
      <c r="F96" s="29">
        <f>F97</f>
        <v>4146444</v>
      </c>
      <c r="G96" s="29">
        <f t="shared" si="10"/>
        <v>205436</v>
      </c>
      <c r="H96" s="29">
        <f t="shared" si="10"/>
        <v>4351880</v>
      </c>
    </row>
    <row r="97" spans="1:8" s="32" customFormat="1" ht="31.5">
      <c r="A97" s="33" t="s">
        <v>29</v>
      </c>
      <c r="B97" s="30" t="s">
        <v>17</v>
      </c>
      <c r="C97" s="30" t="s">
        <v>87</v>
      </c>
      <c r="D97" s="24" t="s">
        <v>101</v>
      </c>
      <c r="E97" s="30" t="s">
        <v>30</v>
      </c>
      <c r="F97" s="29">
        <v>4146444</v>
      </c>
      <c r="G97" s="29">
        <v>205436</v>
      </c>
      <c r="H97" s="29">
        <f>F97+G97</f>
        <v>4351880</v>
      </c>
    </row>
    <row r="98" spans="1:8" s="32" customFormat="1" ht="31.5">
      <c r="A98" s="23" t="s">
        <v>102</v>
      </c>
      <c r="B98" s="30" t="s">
        <v>17</v>
      </c>
      <c r="C98" s="30" t="s">
        <v>87</v>
      </c>
      <c r="D98" s="30" t="s">
        <v>103</v>
      </c>
      <c r="E98" s="24"/>
      <c r="F98" s="29">
        <f>F99</f>
        <v>566401</v>
      </c>
      <c r="G98" s="29">
        <f aca="true" t="shared" si="11" ref="G98:H101">G99</f>
        <v>12500</v>
      </c>
      <c r="H98" s="29">
        <f t="shared" si="11"/>
        <v>578901</v>
      </c>
    </row>
    <row r="99" spans="1:8" s="32" customFormat="1" ht="31.5">
      <c r="A99" s="23" t="s">
        <v>104</v>
      </c>
      <c r="B99" s="30" t="s">
        <v>17</v>
      </c>
      <c r="C99" s="30" t="s">
        <v>87</v>
      </c>
      <c r="D99" s="30" t="s">
        <v>105</v>
      </c>
      <c r="E99" s="24"/>
      <c r="F99" s="29">
        <f>F100</f>
        <v>566401</v>
      </c>
      <c r="G99" s="29">
        <f t="shared" si="11"/>
        <v>12500</v>
      </c>
      <c r="H99" s="29">
        <f t="shared" si="11"/>
        <v>578901</v>
      </c>
    </row>
    <row r="100" spans="1:8" s="32" customFormat="1" ht="47.25">
      <c r="A100" s="23" t="s">
        <v>106</v>
      </c>
      <c r="B100" s="30" t="s">
        <v>17</v>
      </c>
      <c r="C100" s="30" t="s">
        <v>87</v>
      </c>
      <c r="D100" s="30" t="s">
        <v>107</v>
      </c>
      <c r="E100" s="24"/>
      <c r="F100" s="29">
        <f>F101</f>
        <v>566401</v>
      </c>
      <c r="G100" s="29">
        <f t="shared" si="11"/>
        <v>12500</v>
      </c>
      <c r="H100" s="29">
        <f t="shared" si="11"/>
        <v>578901</v>
      </c>
    </row>
    <row r="101" spans="1:8" s="32" customFormat="1" ht="31.5">
      <c r="A101" s="33" t="s">
        <v>27</v>
      </c>
      <c r="B101" s="30" t="s">
        <v>17</v>
      </c>
      <c r="C101" s="30" t="s">
        <v>87</v>
      </c>
      <c r="D101" s="30" t="s">
        <v>107</v>
      </c>
      <c r="E101" s="24" t="s">
        <v>28</v>
      </c>
      <c r="F101" s="29">
        <f>F102</f>
        <v>566401</v>
      </c>
      <c r="G101" s="29">
        <f t="shared" si="11"/>
        <v>12500</v>
      </c>
      <c r="H101" s="29">
        <f t="shared" si="11"/>
        <v>578901</v>
      </c>
    </row>
    <row r="102" spans="1:8" s="32" customFormat="1" ht="31.5">
      <c r="A102" s="33" t="s">
        <v>29</v>
      </c>
      <c r="B102" s="30" t="s">
        <v>17</v>
      </c>
      <c r="C102" s="30" t="s">
        <v>87</v>
      </c>
      <c r="D102" s="30" t="s">
        <v>107</v>
      </c>
      <c r="E102" s="24" t="s">
        <v>30</v>
      </c>
      <c r="F102" s="29">
        <v>566401</v>
      </c>
      <c r="G102" s="29">
        <v>12500</v>
      </c>
      <c r="H102" s="29">
        <f>F102+G102</f>
        <v>578901</v>
      </c>
    </row>
    <row r="103" spans="1:8" s="32" customFormat="1" ht="15.75">
      <c r="A103" s="23" t="s">
        <v>108</v>
      </c>
      <c r="B103" s="24" t="s">
        <v>17</v>
      </c>
      <c r="C103" s="24" t="s">
        <v>109</v>
      </c>
      <c r="D103" s="24"/>
      <c r="E103" s="24"/>
      <c r="F103" s="29">
        <f>F104+F110</f>
        <v>120000</v>
      </c>
      <c r="G103" s="29">
        <f>G104+G110</f>
        <v>0</v>
      </c>
      <c r="H103" s="29">
        <f>H104+H110</f>
        <v>120000</v>
      </c>
    </row>
    <row r="104" spans="1:8" s="32" customFormat="1" ht="31.5">
      <c r="A104" s="28" t="s">
        <v>110</v>
      </c>
      <c r="B104" s="30" t="s">
        <v>17</v>
      </c>
      <c r="C104" s="30" t="s">
        <v>109</v>
      </c>
      <c r="D104" s="30" t="s">
        <v>111</v>
      </c>
      <c r="E104" s="30"/>
      <c r="F104" s="29">
        <f>F105</f>
        <v>100000</v>
      </c>
      <c r="G104" s="29">
        <f aca="true" t="shared" si="12" ref="G104:H108">G105</f>
        <v>0</v>
      </c>
      <c r="H104" s="29">
        <f t="shared" si="12"/>
        <v>100000</v>
      </c>
    </row>
    <row r="105" spans="1:8" s="32" customFormat="1" ht="31.5">
      <c r="A105" s="28" t="s">
        <v>112</v>
      </c>
      <c r="B105" s="30" t="s">
        <v>17</v>
      </c>
      <c r="C105" s="30" t="s">
        <v>109</v>
      </c>
      <c r="D105" s="30" t="s">
        <v>113</v>
      </c>
      <c r="E105" s="30"/>
      <c r="F105" s="29">
        <f>F106</f>
        <v>100000</v>
      </c>
      <c r="G105" s="29">
        <f t="shared" si="12"/>
        <v>0</v>
      </c>
      <c r="H105" s="29">
        <f t="shared" si="12"/>
        <v>100000</v>
      </c>
    </row>
    <row r="106" spans="1:8" s="32" customFormat="1" ht="47.25">
      <c r="A106" s="28" t="s">
        <v>114</v>
      </c>
      <c r="B106" s="30" t="s">
        <v>17</v>
      </c>
      <c r="C106" s="30" t="s">
        <v>109</v>
      </c>
      <c r="D106" s="30" t="s">
        <v>115</v>
      </c>
      <c r="E106" s="30"/>
      <c r="F106" s="29">
        <f>F107</f>
        <v>100000</v>
      </c>
      <c r="G106" s="29">
        <f t="shared" si="12"/>
        <v>0</v>
      </c>
      <c r="H106" s="29">
        <f t="shared" si="12"/>
        <v>100000</v>
      </c>
    </row>
    <row r="107" spans="1:8" s="32" customFormat="1" ht="31.5">
      <c r="A107" s="35" t="s">
        <v>116</v>
      </c>
      <c r="B107" s="30" t="s">
        <v>17</v>
      </c>
      <c r="C107" s="30" t="s">
        <v>109</v>
      </c>
      <c r="D107" s="30" t="s">
        <v>117</v>
      </c>
      <c r="E107" s="30"/>
      <c r="F107" s="29">
        <f>F108</f>
        <v>100000</v>
      </c>
      <c r="G107" s="29">
        <f t="shared" si="12"/>
        <v>0</v>
      </c>
      <c r="H107" s="29">
        <f t="shared" si="12"/>
        <v>100000</v>
      </c>
    </row>
    <row r="108" spans="1:8" s="32" customFormat="1" ht="31.5">
      <c r="A108" s="33" t="s">
        <v>27</v>
      </c>
      <c r="B108" s="30" t="s">
        <v>17</v>
      </c>
      <c r="C108" s="30" t="s">
        <v>109</v>
      </c>
      <c r="D108" s="30" t="s">
        <v>117</v>
      </c>
      <c r="E108" s="30" t="s">
        <v>28</v>
      </c>
      <c r="F108" s="29">
        <f>F109</f>
        <v>100000</v>
      </c>
      <c r="G108" s="29">
        <f t="shared" si="12"/>
        <v>0</v>
      </c>
      <c r="H108" s="29">
        <f t="shared" si="12"/>
        <v>100000</v>
      </c>
    </row>
    <row r="109" spans="1:8" s="32" customFormat="1" ht="31.5">
      <c r="A109" s="33" t="s">
        <v>29</v>
      </c>
      <c r="B109" s="30" t="s">
        <v>17</v>
      </c>
      <c r="C109" s="30" t="s">
        <v>109</v>
      </c>
      <c r="D109" s="30" t="s">
        <v>117</v>
      </c>
      <c r="E109" s="30" t="s">
        <v>30</v>
      </c>
      <c r="F109" s="29">
        <v>100000</v>
      </c>
      <c r="G109" s="29"/>
      <c r="H109" s="29">
        <f>F109+G109</f>
        <v>100000</v>
      </c>
    </row>
    <row r="110" spans="1:8" s="32" customFormat="1" ht="31.5">
      <c r="A110" s="28" t="s">
        <v>374</v>
      </c>
      <c r="B110" s="30" t="s">
        <v>17</v>
      </c>
      <c r="C110" s="30" t="s">
        <v>109</v>
      </c>
      <c r="D110" s="55" t="s">
        <v>375</v>
      </c>
      <c r="E110" s="55"/>
      <c r="F110" s="29">
        <f>F111</f>
        <v>20000</v>
      </c>
      <c r="G110" s="29">
        <f aca="true" t="shared" si="13" ref="G110:H114">G111</f>
        <v>0</v>
      </c>
      <c r="H110" s="29">
        <f t="shared" si="13"/>
        <v>20000</v>
      </c>
    </row>
    <row r="111" spans="1:8" s="32" customFormat="1" ht="31.5">
      <c r="A111" s="28" t="s">
        <v>376</v>
      </c>
      <c r="B111" s="30" t="s">
        <v>17</v>
      </c>
      <c r="C111" s="30" t="s">
        <v>109</v>
      </c>
      <c r="D111" s="55" t="s">
        <v>377</v>
      </c>
      <c r="E111" s="55"/>
      <c r="F111" s="29">
        <f>F112</f>
        <v>20000</v>
      </c>
      <c r="G111" s="29">
        <f t="shared" si="13"/>
        <v>0</v>
      </c>
      <c r="H111" s="29">
        <f t="shared" si="13"/>
        <v>20000</v>
      </c>
    </row>
    <row r="112" spans="1:8" s="32" customFormat="1" ht="47.25">
      <c r="A112" s="28" t="s">
        <v>378</v>
      </c>
      <c r="B112" s="30" t="s">
        <v>17</v>
      </c>
      <c r="C112" s="30" t="s">
        <v>109</v>
      </c>
      <c r="D112" s="55" t="s">
        <v>379</v>
      </c>
      <c r="E112" s="55"/>
      <c r="F112" s="29">
        <f>F113</f>
        <v>20000</v>
      </c>
      <c r="G112" s="29">
        <f t="shared" si="13"/>
        <v>0</v>
      </c>
      <c r="H112" s="29">
        <f t="shared" si="13"/>
        <v>20000</v>
      </c>
    </row>
    <row r="113" spans="1:8" s="32" customFormat="1" ht="31.5">
      <c r="A113" s="28" t="s">
        <v>380</v>
      </c>
      <c r="B113" s="30" t="s">
        <v>17</v>
      </c>
      <c r="C113" s="30" t="s">
        <v>109</v>
      </c>
      <c r="D113" s="55" t="s">
        <v>381</v>
      </c>
      <c r="E113" s="55"/>
      <c r="F113" s="29">
        <f>F114</f>
        <v>20000</v>
      </c>
      <c r="G113" s="29">
        <f t="shared" si="13"/>
        <v>0</v>
      </c>
      <c r="H113" s="29">
        <f t="shared" si="13"/>
        <v>20000</v>
      </c>
    </row>
    <row r="114" spans="1:8" s="32" customFormat="1" ht="63">
      <c r="A114" s="28" t="s">
        <v>382</v>
      </c>
      <c r="B114" s="30" t="s">
        <v>17</v>
      </c>
      <c r="C114" s="30" t="s">
        <v>109</v>
      </c>
      <c r="D114" s="55" t="s">
        <v>381</v>
      </c>
      <c r="E114" s="55" t="s">
        <v>35</v>
      </c>
      <c r="F114" s="29">
        <f>F115</f>
        <v>20000</v>
      </c>
      <c r="G114" s="29">
        <f t="shared" si="13"/>
        <v>0</v>
      </c>
      <c r="H114" s="29">
        <f t="shared" si="13"/>
        <v>20000</v>
      </c>
    </row>
    <row r="115" spans="1:8" s="32" customFormat="1" ht="63">
      <c r="A115" s="28" t="s">
        <v>382</v>
      </c>
      <c r="B115" s="30" t="s">
        <v>17</v>
      </c>
      <c r="C115" s="30" t="s">
        <v>109</v>
      </c>
      <c r="D115" s="55" t="s">
        <v>381</v>
      </c>
      <c r="E115" s="55" t="s">
        <v>383</v>
      </c>
      <c r="F115" s="29">
        <v>20000</v>
      </c>
      <c r="G115" s="29"/>
      <c r="H115" s="29">
        <f>F115+G115</f>
        <v>20000</v>
      </c>
    </row>
    <row r="116" spans="1:9" s="32" customFormat="1" ht="15.75">
      <c r="A116" s="25" t="s">
        <v>118</v>
      </c>
      <c r="B116" s="26" t="s">
        <v>17</v>
      </c>
      <c r="C116" s="26" t="s">
        <v>119</v>
      </c>
      <c r="D116" s="24"/>
      <c r="E116" s="26"/>
      <c r="F116" s="21">
        <f>F117+F124+F133</f>
        <v>21164945.25</v>
      </c>
      <c r="G116" s="21">
        <f>G117+G124+G133</f>
        <v>1500739.59</v>
      </c>
      <c r="H116" s="21">
        <f>H117+H124+H133</f>
        <v>22665684.84</v>
      </c>
      <c r="I116" s="80"/>
    </row>
    <row r="117" spans="1:8" s="32" customFormat="1" ht="15.75">
      <c r="A117" s="23" t="s">
        <v>120</v>
      </c>
      <c r="B117" s="24" t="s">
        <v>17</v>
      </c>
      <c r="C117" s="24" t="s">
        <v>121</v>
      </c>
      <c r="D117" s="24"/>
      <c r="E117" s="24"/>
      <c r="F117" s="29">
        <f aca="true" t="shared" si="14" ref="F117:H118">F118</f>
        <v>384000</v>
      </c>
      <c r="G117" s="29">
        <f t="shared" si="14"/>
        <v>0</v>
      </c>
      <c r="H117" s="29">
        <f t="shared" si="14"/>
        <v>384000</v>
      </c>
    </row>
    <row r="118" spans="1:8" s="32" customFormat="1" ht="47.25">
      <c r="A118" s="23" t="s">
        <v>122</v>
      </c>
      <c r="B118" s="24" t="s">
        <v>17</v>
      </c>
      <c r="C118" s="24" t="s">
        <v>121</v>
      </c>
      <c r="D118" s="24" t="s">
        <v>123</v>
      </c>
      <c r="E118" s="24"/>
      <c r="F118" s="29">
        <f t="shared" si="14"/>
        <v>384000</v>
      </c>
      <c r="G118" s="29">
        <f t="shared" si="14"/>
        <v>0</v>
      </c>
      <c r="H118" s="29">
        <f t="shared" si="14"/>
        <v>384000</v>
      </c>
    </row>
    <row r="119" spans="1:8" s="32" customFormat="1" ht="31.5">
      <c r="A119" s="23" t="s">
        <v>124</v>
      </c>
      <c r="B119" s="24" t="s">
        <v>17</v>
      </c>
      <c r="C119" s="24" t="s">
        <v>121</v>
      </c>
      <c r="D119" s="24" t="s">
        <v>125</v>
      </c>
      <c r="E119" s="24"/>
      <c r="F119" s="29">
        <f>F121</f>
        <v>384000</v>
      </c>
      <c r="G119" s="29">
        <f>G121</f>
        <v>0</v>
      </c>
      <c r="H119" s="29">
        <f>H121</f>
        <v>384000</v>
      </c>
    </row>
    <row r="120" spans="1:8" s="32" customFormat="1" ht="31.5">
      <c r="A120" s="23" t="s">
        <v>126</v>
      </c>
      <c r="B120" s="24" t="s">
        <v>17</v>
      </c>
      <c r="C120" s="24" t="s">
        <v>121</v>
      </c>
      <c r="D120" s="24" t="s">
        <v>127</v>
      </c>
      <c r="E120" s="24"/>
      <c r="F120" s="29">
        <f>F121</f>
        <v>384000</v>
      </c>
      <c r="G120" s="29">
        <f aca="true" t="shared" si="15" ref="G120:H122">G121</f>
        <v>0</v>
      </c>
      <c r="H120" s="29">
        <f t="shared" si="15"/>
        <v>384000</v>
      </c>
    </row>
    <row r="121" spans="1:8" s="32" customFormat="1" ht="31.5">
      <c r="A121" s="23" t="s">
        <v>128</v>
      </c>
      <c r="B121" s="24" t="s">
        <v>17</v>
      </c>
      <c r="C121" s="24" t="s">
        <v>121</v>
      </c>
      <c r="D121" s="24" t="s">
        <v>129</v>
      </c>
      <c r="E121" s="24"/>
      <c r="F121" s="29">
        <f>F122</f>
        <v>384000</v>
      </c>
      <c r="G121" s="29">
        <f t="shared" si="15"/>
        <v>0</v>
      </c>
      <c r="H121" s="29">
        <f t="shared" si="15"/>
        <v>384000</v>
      </c>
    </row>
    <row r="122" spans="1:8" s="32" customFormat="1" ht="31.5">
      <c r="A122" s="33" t="s">
        <v>27</v>
      </c>
      <c r="B122" s="24" t="s">
        <v>17</v>
      </c>
      <c r="C122" s="24" t="s">
        <v>121</v>
      </c>
      <c r="D122" s="24" t="s">
        <v>129</v>
      </c>
      <c r="E122" s="24" t="s">
        <v>28</v>
      </c>
      <c r="F122" s="29">
        <f>F123</f>
        <v>384000</v>
      </c>
      <c r="G122" s="29">
        <f t="shared" si="15"/>
        <v>0</v>
      </c>
      <c r="H122" s="29">
        <f t="shared" si="15"/>
        <v>384000</v>
      </c>
    </row>
    <row r="123" spans="1:8" s="32" customFormat="1" ht="31.5">
      <c r="A123" s="33" t="s">
        <v>29</v>
      </c>
      <c r="B123" s="24" t="s">
        <v>17</v>
      </c>
      <c r="C123" s="24" t="s">
        <v>121</v>
      </c>
      <c r="D123" s="24" t="s">
        <v>129</v>
      </c>
      <c r="E123" s="24" t="s">
        <v>30</v>
      </c>
      <c r="F123" s="29">
        <v>384000</v>
      </c>
      <c r="G123" s="29"/>
      <c r="H123" s="29">
        <f>F123+G123</f>
        <v>384000</v>
      </c>
    </row>
    <row r="124" spans="1:8" s="32" customFormat="1" ht="15.75">
      <c r="A124" s="23" t="s">
        <v>130</v>
      </c>
      <c r="B124" s="24" t="s">
        <v>17</v>
      </c>
      <c r="C124" s="24" t="s">
        <v>131</v>
      </c>
      <c r="D124" s="24"/>
      <c r="E124" s="24"/>
      <c r="F124" s="29">
        <f aca="true" t="shared" si="16" ref="F124:H125">F125</f>
        <v>4459745.21</v>
      </c>
      <c r="G124" s="29">
        <f t="shared" si="16"/>
        <v>0</v>
      </c>
      <c r="H124" s="29">
        <f t="shared" si="16"/>
        <v>4459745.21</v>
      </c>
    </row>
    <row r="125" spans="1:8" s="32" customFormat="1" ht="31.5">
      <c r="A125" s="23" t="s">
        <v>133</v>
      </c>
      <c r="B125" s="24" t="s">
        <v>17</v>
      </c>
      <c r="C125" s="24" t="s">
        <v>131</v>
      </c>
      <c r="D125" s="24" t="s">
        <v>134</v>
      </c>
      <c r="E125" s="24"/>
      <c r="F125" s="29">
        <f t="shared" si="16"/>
        <v>4459745.21</v>
      </c>
      <c r="G125" s="29">
        <f t="shared" si="16"/>
        <v>0</v>
      </c>
      <c r="H125" s="29">
        <f t="shared" si="16"/>
        <v>4459745.21</v>
      </c>
    </row>
    <row r="126" spans="1:8" s="32" customFormat="1" ht="31.5">
      <c r="A126" s="23" t="s">
        <v>135</v>
      </c>
      <c r="B126" s="24" t="s">
        <v>17</v>
      </c>
      <c r="C126" s="24" t="s">
        <v>131</v>
      </c>
      <c r="D126" s="24" t="s">
        <v>136</v>
      </c>
      <c r="E126" s="24"/>
      <c r="F126" s="29">
        <f>F127+F130</f>
        <v>4459745.21</v>
      </c>
      <c r="G126" s="29">
        <f>G127+G130</f>
        <v>0</v>
      </c>
      <c r="H126" s="29">
        <f>H127+H130</f>
        <v>4459745.21</v>
      </c>
    </row>
    <row r="127" spans="1:8" s="32" customFormat="1" ht="47.25">
      <c r="A127" s="23" t="s">
        <v>132</v>
      </c>
      <c r="B127" s="24" t="s">
        <v>17</v>
      </c>
      <c r="C127" s="24" t="s">
        <v>131</v>
      </c>
      <c r="D127" s="24" t="s">
        <v>137</v>
      </c>
      <c r="E127" s="24"/>
      <c r="F127" s="29">
        <f aca="true" t="shared" si="17" ref="F127:H128">F128</f>
        <v>515058</v>
      </c>
      <c r="G127" s="29">
        <f t="shared" si="17"/>
        <v>0</v>
      </c>
      <c r="H127" s="29">
        <f t="shared" si="17"/>
        <v>515058</v>
      </c>
    </row>
    <row r="128" spans="1:8" s="32" customFormat="1" ht="31.5">
      <c r="A128" s="33" t="s">
        <v>27</v>
      </c>
      <c r="B128" s="24" t="s">
        <v>17</v>
      </c>
      <c r="C128" s="24" t="s">
        <v>131</v>
      </c>
      <c r="D128" s="24" t="s">
        <v>137</v>
      </c>
      <c r="E128" s="24" t="s">
        <v>28</v>
      </c>
      <c r="F128" s="29">
        <f t="shared" si="17"/>
        <v>515058</v>
      </c>
      <c r="G128" s="29">
        <f t="shared" si="17"/>
        <v>0</v>
      </c>
      <c r="H128" s="29">
        <f t="shared" si="17"/>
        <v>515058</v>
      </c>
    </row>
    <row r="129" spans="1:8" s="32" customFormat="1" ht="31.5">
      <c r="A129" s="33" t="s">
        <v>29</v>
      </c>
      <c r="B129" s="24" t="s">
        <v>17</v>
      </c>
      <c r="C129" s="24" t="s">
        <v>131</v>
      </c>
      <c r="D129" s="24" t="s">
        <v>137</v>
      </c>
      <c r="E129" s="24" t="s">
        <v>30</v>
      </c>
      <c r="F129" s="29">
        <v>515058</v>
      </c>
      <c r="G129" s="29"/>
      <c r="H129" s="29">
        <f>F129+G129</f>
        <v>515058</v>
      </c>
    </row>
    <row r="130" spans="1:8" s="32" customFormat="1" ht="80.25" customHeight="1">
      <c r="A130" s="33" t="s">
        <v>437</v>
      </c>
      <c r="B130" s="24" t="s">
        <v>392</v>
      </c>
      <c r="C130" s="24" t="s">
        <v>393</v>
      </c>
      <c r="D130" s="24" t="s">
        <v>436</v>
      </c>
      <c r="E130" s="24"/>
      <c r="F130" s="29">
        <f aca="true" t="shared" si="18" ref="F130:H131">F131</f>
        <v>3944687.21</v>
      </c>
      <c r="G130" s="29">
        <f t="shared" si="18"/>
        <v>0</v>
      </c>
      <c r="H130" s="29">
        <f t="shared" si="18"/>
        <v>3944687.21</v>
      </c>
    </row>
    <row r="131" spans="1:8" s="32" customFormat="1" ht="31.5">
      <c r="A131" s="33" t="s">
        <v>27</v>
      </c>
      <c r="B131" s="24" t="s">
        <v>17</v>
      </c>
      <c r="C131" s="24" t="s">
        <v>131</v>
      </c>
      <c r="D131" s="24" t="s">
        <v>436</v>
      </c>
      <c r="E131" s="24" t="s">
        <v>28</v>
      </c>
      <c r="F131" s="29">
        <f t="shared" si="18"/>
        <v>3944687.21</v>
      </c>
      <c r="G131" s="29">
        <f t="shared" si="18"/>
        <v>0</v>
      </c>
      <c r="H131" s="29">
        <f t="shared" si="18"/>
        <v>3944687.21</v>
      </c>
    </row>
    <row r="132" spans="1:8" s="32" customFormat="1" ht="31.5">
      <c r="A132" s="33" t="s">
        <v>29</v>
      </c>
      <c r="B132" s="24" t="s">
        <v>17</v>
      </c>
      <c r="C132" s="24" t="s">
        <v>131</v>
      </c>
      <c r="D132" s="24" t="s">
        <v>436</v>
      </c>
      <c r="E132" s="24" t="s">
        <v>30</v>
      </c>
      <c r="F132" s="29">
        <v>3944687.21</v>
      </c>
      <c r="G132" s="29"/>
      <c r="H132" s="29">
        <f>F132+G132</f>
        <v>3944687.21</v>
      </c>
    </row>
    <row r="133" spans="1:8" s="32" customFormat="1" ht="15.75">
      <c r="A133" s="23" t="s">
        <v>138</v>
      </c>
      <c r="B133" s="24" t="s">
        <v>139</v>
      </c>
      <c r="C133" s="24" t="s">
        <v>140</v>
      </c>
      <c r="D133" s="31"/>
      <c r="E133" s="24"/>
      <c r="F133" s="29">
        <f>F139+F146+F142+F134</f>
        <v>16321200.04</v>
      </c>
      <c r="G133" s="29">
        <f>G139+G146+G142+G134</f>
        <v>1500739.59</v>
      </c>
      <c r="H133" s="29">
        <f>H139+H146+H142+H134</f>
        <v>17821939.63</v>
      </c>
    </row>
    <row r="134" spans="1:8" s="32" customFormat="1" ht="31.5">
      <c r="A134" s="38" t="s">
        <v>133</v>
      </c>
      <c r="B134" s="55" t="s">
        <v>17</v>
      </c>
      <c r="C134" s="55" t="s">
        <v>140</v>
      </c>
      <c r="D134" s="55" t="s">
        <v>134</v>
      </c>
      <c r="E134" s="55"/>
      <c r="F134" s="36">
        <f>F135</f>
        <v>1100000</v>
      </c>
      <c r="G134" s="36">
        <f aca="true" t="shared" si="19" ref="G134:H137">G135</f>
        <v>548378.18</v>
      </c>
      <c r="H134" s="36">
        <f t="shared" si="19"/>
        <v>1648378.1800000002</v>
      </c>
    </row>
    <row r="135" spans="1:8" s="32" customFormat="1" ht="31.5">
      <c r="A135" s="38" t="s">
        <v>135</v>
      </c>
      <c r="B135" s="55" t="s">
        <v>17</v>
      </c>
      <c r="C135" s="55" t="s">
        <v>140</v>
      </c>
      <c r="D135" s="55" t="s">
        <v>136</v>
      </c>
      <c r="E135" s="55"/>
      <c r="F135" s="36">
        <f>F136</f>
        <v>1100000</v>
      </c>
      <c r="G135" s="36">
        <f t="shared" si="19"/>
        <v>548378.18</v>
      </c>
      <c r="H135" s="36">
        <f t="shared" si="19"/>
        <v>1648378.1800000002</v>
      </c>
    </row>
    <row r="136" spans="1:8" s="32" customFormat="1" ht="47.25">
      <c r="A136" s="38" t="s">
        <v>132</v>
      </c>
      <c r="B136" s="55" t="s">
        <v>17</v>
      </c>
      <c r="C136" s="55" t="s">
        <v>140</v>
      </c>
      <c r="D136" s="55" t="s">
        <v>137</v>
      </c>
      <c r="E136" s="55"/>
      <c r="F136" s="36">
        <f>F137</f>
        <v>1100000</v>
      </c>
      <c r="G136" s="36">
        <f t="shared" si="19"/>
        <v>548378.18</v>
      </c>
      <c r="H136" s="36">
        <f t="shared" si="19"/>
        <v>1648378.1800000002</v>
      </c>
    </row>
    <row r="137" spans="1:8" s="32" customFormat="1" ht="31.5">
      <c r="A137" s="76" t="s">
        <v>27</v>
      </c>
      <c r="B137" s="55" t="s">
        <v>17</v>
      </c>
      <c r="C137" s="55" t="s">
        <v>140</v>
      </c>
      <c r="D137" s="55" t="s">
        <v>137</v>
      </c>
      <c r="E137" s="55" t="s">
        <v>28</v>
      </c>
      <c r="F137" s="36">
        <f>F138</f>
        <v>1100000</v>
      </c>
      <c r="G137" s="36">
        <f t="shared" si="19"/>
        <v>548378.18</v>
      </c>
      <c r="H137" s="36">
        <f t="shared" si="19"/>
        <v>1648378.1800000002</v>
      </c>
    </row>
    <row r="138" spans="1:8" s="32" customFormat="1" ht="31.5">
      <c r="A138" s="76" t="s">
        <v>29</v>
      </c>
      <c r="B138" s="55" t="s">
        <v>17</v>
      </c>
      <c r="C138" s="55" t="s">
        <v>140</v>
      </c>
      <c r="D138" s="55" t="s">
        <v>137</v>
      </c>
      <c r="E138" s="55" t="s">
        <v>30</v>
      </c>
      <c r="F138" s="36">
        <v>1100000</v>
      </c>
      <c r="G138" s="29">
        <v>548378.18</v>
      </c>
      <c r="H138" s="29">
        <f>F138+G138</f>
        <v>1648378.1800000002</v>
      </c>
    </row>
    <row r="139" spans="1:8" s="32" customFormat="1" ht="33" customHeight="1">
      <c r="A139" s="23" t="s">
        <v>242</v>
      </c>
      <c r="B139" s="24" t="s">
        <v>139</v>
      </c>
      <c r="C139" s="24" t="s">
        <v>140</v>
      </c>
      <c r="D139" s="24" t="s">
        <v>243</v>
      </c>
      <c r="E139" s="24"/>
      <c r="F139" s="29">
        <f aca="true" t="shared" si="20" ref="F139:H140">F140</f>
        <v>6402762.52</v>
      </c>
      <c r="G139" s="29">
        <f t="shared" si="20"/>
        <v>0</v>
      </c>
      <c r="H139" s="29">
        <f t="shared" si="20"/>
        <v>6402762.52</v>
      </c>
    </row>
    <row r="140" spans="1:8" s="32" customFormat="1" ht="31.5">
      <c r="A140" s="33" t="s">
        <v>27</v>
      </c>
      <c r="B140" s="24" t="s">
        <v>139</v>
      </c>
      <c r="C140" s="24" t="s">
        <v>140</v>
      </c>
      <c r="D140" s="24" t="s">
        <v>243</v>
      </c>
      <c r="E140" s="24" t="s">
        <v>28</v>
      </c>
      <c r="F140" s="29">
        <f t="shared" si="20"/>
        <v>6402762.52</v>
      </c>
      <c r="G140" s="29">
        <f t="shared" si="20"/>
        <v>0</v>
      </c>
      <c r="H140" s="29">
        <f t="shared" si="20"/>
        <v>6402762.52</v>
      </c>
    </row>
    <row r="141" spans="1:8" s="32" customFormat="1" ht="31.5">
      <c r="A141" s="33" t="s">
        <v>29</v>
      </c>
      <c r="B141" s="24" t="s">
        <v>139</v>
      </c>
      <c r="C141" s="24" t="s">
        <v>140</v>
      </c>
      <c r="D141" s="24" t="s">
        <v>243</v>
      </c>
      <c r="E141" s="24" t="s">
        <v>30</v>
      </c>
      <c r="F141" s="29">
        <v>6402762.52</v>
      </c>
      <c r="G141" s="29"/>
      <c r="H141" s="29">
        <f>F141+G141</f>
        <v>6402762.52</v>
      </c>
    </row>
    <row r="142" spans="1:8" s="32" customFormat="1" ht="47.25">
      <c r="A142" s="76" t="s">
        <v>389</v>
      </c>
      <c r="B142" s="55" t="s">
        <v>139</v>
      </c>
      <c r="C142" s="55" t="s">
        <v>140</v>
      </c>
      <c r="D142" s="55" t="s">
        <v>244</v>
      </c>
      <c r="E142" s="55"/>
      <c r="F142" s="36">
        <f aca="true" t="shared" si="21" ref="F142:H143">F143</f>
        <v>300000</v>
      </c>
      <c r="G142" s="29">
        <f t="shared" si="21"/>
        <v>0</v>
      </c>
      <c r="H142" s="29">
        <f t="shared" si="21"/>
        <v>300000</v>
      </c>
    </row>
    <row r="143" spans="1:8" s="32" customFormat="1" ht="31.5">
      <c r="A143" s="76" t="s">
        <v>27</v>
      </c>
      <c r="B143" s="55" t="s">
        <v>139</v>
      </c>
      <c r="C143" s="55" t="s">
        <v>140</v>
      </c>
      <c r="D143" s="55" t="s">
        <v>244</v>
      </c>
      <c r="E143" s="55" t="s">
        <v>28</v>
      </c>
      <c r="F143" s="36">
        <f t="shared" si="21"/>
        <v>300000</v>
      </c>
      <c r="G143" s="29">
        <f t="shared" si="21"/>
        <v>0</v>
      </c>
      <c r="H143" s="29">
        <f t="shared" si="21"/>
        <v>300000</v>
      </c>
    </row>
    <row r="144" spans="1:8" s="32" customFormat="1" ht="31.5">
      <c r="A144" s="76" t="s">
        <v>29</v>
      </c>
      <c r="B144" s="55" t="s">
        <v>139</v>
      </c>
      <c r="C144" s="55" t="s">
        <v>140</v>
      </c>
      <c r="D144" s="55" t="s">
        <v>244</v>
      </c>
      <c r="E144" s="55" t="s">
        <v>30</v>
      </c>
      <c r="F144" s="36">
        <v>300000</v>
      </c>
      <c r="G144" s="29"/>
      <c r="H144" s="29">
        <f>F144+G144</f>
        <v>300000</v>
      </c>
    </row>
    <row r="145" spans="1:8" s="32" customFormat="1" ht="15.75" hidden="1">
      <c r="A145" s="33"/>
      <c r="B145" s="24"/>
      <c r="C145" s="24"/>
      <c r="D145" s="24"/>
      <c r="E145" s="24"/>
      <c r="F145" s="29"/>
      <c r="G145" s="29"/>
      <c r="H145" s="29"/>
    </row>
    <row r="146" spans="1:8" s="32" customFormat="1" ht="31.5">
      <c r="A146" s="28" t="s">
        <v>141</v>
      </c>
      <c r="B146" s="24" t="s">
        <v>139</v>
      </c>
      <c r="C146" s="24" t="s">
        <v>140</v>
      </c>
      <c r="D146" s="24" t="s">
        <v>142</v>
      </c>
      <c r="E146" s="26"/>
      <c r="F146" s="29">
        <f>F147</f>
        <v>8518437.52</v>
      </c>
      <c r="G146" s="29">
        <f aca="true" t="shared" si="22" ref="G146:H149">G147</f>
        <v>952361.41</v>
      </c>
      <c r="H146" s="29">
        <f t="shared" si="22"/>
        <v>9470798.93</v>
      </c>
    </row>
    <row r="147" spans="1:8" s="32" customFormat="1" ht="31.5">
      <c r="A147" s="28" t="s">
        <v>233</v>
      </c>
      <c r="B147" s="24" t="s">
        <v>139</v>
      </c>
      <c r="C147" s="24" t="s">
        <v>140</v>
      </c>
      <c r="D147" s="24" t="s">
        <v>143</v>
      </c>
      <c r="E147" s="26"/>
      <c r="F147" s="29">
        <f>F148</f>
        <v>8518437.52</v>
      </c>
      <c r="G147" s="29">
        <f t="shared" si="22"/>
        <v>952361.41</v>
      </c>
      <c r="H147" s="29">
        <f t="shared" si="22"/>
        <v>9470798.93</v>
      </c>
    </row>
    <row r="148" spans="1:8" s="27" customFormat="1" ht="15.75">
      <c r="A148" s="35" t="s">
        <v>144</v>
      </c>
      <c r="B148" s="24" t="s">
        <v>139</v>
      </c>
      <c r="C148" s="24" t="s">
        <v>140</v>
      </c>
      <c r="D148" s="24" t="s">
        <v>145</v>
      </c>
      <c r="E148" s="26"/>
      <c r="F148" s="29">
        <f>F149</f>
        <v>8518437.52</v>
      </c>
      <c r="G148" s="29">
        <f t="shared" si="22"/>
        <v>952361.41</v>
      </c>
      <c r="H148" s="29">
        <f t="shared" si="22"/>
        <v>9470798.93</v>
      </c>
    </row>
    <row r="149" spans="1:8" s="27" customFormat="1" ht="31.5">
      <c r="A149" s="33" t="s">
        <v>27</v>
      </c>
      <c r="B149" s="24" t="s">
        <v>139</v>
      </c>
      <c r="C149" s="24" t="s">
        <v>140</v>
      </c>
      <c r="D149" s="24" t="s">
        <v>145</v>
      </c>
      <c r="E149" s="24" t="s">
        <v>28</v>
      </c>
      <c r="F149" s="29">
        <f>F150</f>
        <v>8518437.52</v>
      </c>
      <c r="G149" s="29">
        <f t="shared" si="22"/>
        <v>952361.41</v>
      </c>
      <c r="H149" s="29">
        <f t="shared" si="22"/>
        <v>9470798.93</v>
      </c>
    </row>
    <row r="150" spans="1:8" s="27" customFormat="1" ht="31.5">
      <c r="A150" s="33" t="s">
        <v>29</v>
      </c>
      <c r="B150" s="24" t="s">
        <v>139</v>
      </c>
      <c r="C150" s="24" t="s">
        <v>140</v>
      </c>
      <c r="D150" s="24" t="s">
        <v>145</v>
      </c>
      <c r="E150" s="24" t="s">
        <v>30</v>
      </c>
      <c r="F150" s="29">
        <v>8518437.52</v>
      </c>
      <c r="G150" s="29">
        <f>202115+750246.41</f>
        <v>952361.41</v>
      </c>
      <c r="H150" s="29">
        <f>F150+G150</f>
        <v>9470798.93</v>
      </c>
    </row>
    <row r="151" spans="1:8" s="27" customFormat="1" ht="15.75">
      <c r="A151" s="25" t="s">
        <v>146</v>
      </c>
      <c r="B151" s="26" t="s">
        <v>17</v>
      </c>
      <c r="C151" s="26" t="s">
        <v>147</v>
      </c>
      <c r="D151" s="26"/>
      <c r="E151" s="26"/>
      <c r="F151" s="21">
        <f>F152+F161</f>
        <v>100000</v>
      </c>
      <c r="G151" s="21">
        <f>G152+G161</f>
        <v>120000</v>
      </c>
      <c r="H151" s="21">
        <f>H152+H161</f>
        <v>220000</v>
      </c>
    </row>
    <row r="152" spans="1:8" s="27" customFormat="1" ht="31.5">
      <c r="A152" s="33" t="s">
        <v>148</v>
      </c>
      <c r="B152" s="24" t="s">
        <v>17</v>
      </c>
      <c r="C152" s="24" t="s">
        <v>149</v>
      </c>
      <c r="D152" s="24"/>
      <c r="E152" s="24"/>
      <c r="F152" s="29">
        <f aca="true" t="shared" si="23" ref="F152:H156">F153</f>
        <v>50000</v>
      </c>
      <c r="G152" s="29">
        <f t="shared" si="23"/>
        <v>0</v>
      </c>
      <c r="H152" s="29">
        <f t="shared" si="23"/>
        <v>50000</v>
      </c>
    </row>
    <row r="153" spans="1:8" s="27" customFormat="1" ht="31.5">
      <c r="A153" s="33" t="s">
        <v>46</v>
      </c>
      <c r="B153" s="24" t="s">
        <v>17</v>
      </c>
      <c r="C153" s="24" t="s">
        <v>149</v>
      </c>
      <c r="D153" s="24" t="s">
        <v>47</v>
      </c>
      <c r="E153" s="24"/>
      <c r="F153" s="29">
        <f t="shared" si="23"/>
        <v>50000</v>
      </c>
      <c r="G153" s="29">
        <f t="shared" si="23"/>
        <v>0</v>
      </c>
      <c r="H153" s="29">
        <f t="shared" si="23"/>
        <v>50000</v>
      </c>
    </row>
    <row r="154" spans="1:8" s="27" customFormat="1" ht="63">
      <c r="A154" s="33" t="s">
        <v>150</v>
      </c>
      <c r="B154" s="24" t="s">
        <v>17</v>
      </c>
      <c r="C154" s="24" t="s">
        <v>149</v>
      </c>
      <c r="D154" s="24" t="s">
        <v>49</v>
      </c>
      <c r="E154" s="24"/>
      <c r="F154" s="29">
        <f t="shared" si="23"/>
        <v>50000</v>
      </c>
      <c r="G154" s="29">
        <f t="shared" si="23"/>
        <v>0</v>
      </c>
      <c r="H154" s="29">
        <f t="shared" si="23"/>
        <v>50000</v>
      </c>
    </row>
    <row r="155" spans="1:8" s="27" customFormat="1" ht="47.25">
      <c r="A155" s="33" t="s">
        <v>50</v>
      </c>
      <c r="B155" s="24" t="s">
        <v>17</v>
      </c>
      <c r="C155" s="24" t="s">
        <v>149</v>
      </c>
      <c r="D155" s="24" t="s">
        <v>51</v>
      </c>
      <c r="E155" s="24"/>
      <c r="F155" s="29">
        <f t="shared" si="23"/>
        <v>50000</v>
      </c>
      <c r="G155" s="29">
        <f t="shared" si="23"/>
        <v>0</v>
      </c>
      <c r="H155" s="29">
        <f t="shared" si="23"/>
        <v>50000</v>
      </c>
    </row>
    <row r="156" spans="1:8" s="27" customFormat="1" ht="31.5">
      <c r="A156" s="33" t="s">
        <v>27</v>
      </c>
      <c r="B156" s="24" t="s">
        <v>17</v>
      </c>
      <c r="C156" s="24" t="s">
        <v>149</v>
      </c>
      <c r="D156" s="24" t="s">
        <v>51</v>
      </c>
      <c r="E156" s="24" t="s">
        <v>28</v>
      </c>
      <c r="F156" s="29">
        <f t="shared" si="23"/>
        <v>50000</v>
      </c>
      <c r="G156" s="29">
        <f t="shared" si="23"/>
        <v>0</v>
      </c>
      <c r="H156" s="29">
        <f t="shared" si="23"/>
        <v>50000</v>
      </c>
    </row>
    <row r="157" spans="1:8" s="27" customFormat="1" ht="31.5">
      <c r="A157" s="33" t="s">
        <v>29</v>
      </c>
      <c r="B157" s="24" t="s">
        <v>17</v>
      </c>
      <c r="C157" s="24" t="s">
        <v>149</v>
      </c>
      <c r="D157" s="24" t="s">
        <v>51</v>
      </c>
      <c r="E157" s="24" t="s">
        <v>30</v>
      </c>
      <c r="F157" s="29">
        <v>50000</v>
      </c>
      <c r="G157" s="29"/>
      <c r="H157" s="29">
        <f>F157+G157</f>
        <v>50000</v>
      </c>
    </row>
    <row r="158" spans="1:8" s="27" customFormat="1" ht="15.75">
      <c r="A158" s="76" t="s">
        <v>420</v>
      </c>
      <c r="B158" s="55" t="s">
        <v>17</v>
      </c>
      <c r="C158" s="55" t="s">
        <v>421</v>
      </c>
      <c r="D158" s="55"/>
      <c r="E158" s="55"/>
      <c r="F158" s="77">
        <f>F159</f>
        <v>50000</v>
      </c>
      <c r="G158" s="77">
        <f aca="true" t="shared" si="24" ref="G158:H162">G159</f>
        <v>120000</v>
      </c>
      <c r="H158" s="77">
        <f t="shared" si="24"/>
        <v>170000</v>
      </c>
    </row>
    <row r="159" spans="1:8" s="27" customFormat="1" ht="47.25">
      <c r="A159" s="76" t="s">
        <v>422</v>
      </c>
      <c r="B159" s="55" t="s">
        <v>17</v>
      </c>
      <c r="C159" s="55" t="s">
        <v>421</v>
      </c>
      <c r="D159" s="55" t="s">
        <v>423</v>
      </c>
      <c r="E159" s="55"/>
      <c r="F159" s="77">
        <f>F160</f>
        <v>50000</v>
      </c>
      <c r="G159" s="77">
        <f t="shared" si="24"/>
        <v>120000</v>
      </c>
      <c r="H159" s="77">
        <f t="shared" si="24"/>
        <v>170000</v>
      </c>
    </row>
    <row r="160" spans="1:8" s="27" customFormat="1" ht="47.25">
      <c r="A160" s="76" t="s">
        <v>424</v>
      </c>
      <c r="B160" s="55" t="s">
        <v>17</v>
      </c>
      <c r="C160" s="55" t="s">
        <v>421</v>
      </c>
      <c r="D160" s="55" t="s">
        <v>425</v>
      </c>
      <c r="E160" s="55"/>
      <c r="F160" s="77">
        <f>F161</f>
        <v>50000</v>
      </c>
      <c r="G160" s="77">
        <f t="shared" si="24"/>
        <v>120000</v>
      </c>
      <c r="H160" s="77">
        <f t="shared" si="24"/>
        <v>170000</v>
      </c>
    </row>
    <row r="161" spans="1:8" s="27" customFormat="1" ht="15.75">
      <c r="A161" s="76" t="s">
        <v>426</v>
      </c>
      <c r="B161" s="55" t="s">
        <v>17</v>
      </c>
      <c r="C161" s="55" t="s">
        <v>421</v>
      </c>
      <c r="D161" s="55" t="s">
        <v>427</v>
      </c>
      <c r="E161" s="55"/>
      <c r="F161" s="77">
        <f>F162+F164</f>
        <v>50000</v>
      </c>
      <c r="G161" s="77">
        <f>G162+G164</f>
        <v>120000</v>
      </c>
      <c r="H161" s="77">
        <f>H162+H164</f>
        <v>170000</v>
      </c>
    </row>
    <row r="162" spans="1:8" s="27" customFormat="1" ht="78.75">
      <c r="A162" s="76" t="s">
        <v>23</v>
      </c>
      <c r="B162" s="78" t="s">
        <v>17</v>
      </c>
      <c r="C162" s="55" t="s">
        <v>428</v>
      </c>
      <c r="D162" s="55" t="s">
        <v>427</v>
      </c>
      <c r="E162" s="55" t="s">
        <v>24</v>
      </c>
      <c r="F162" s="77">
        <f>F163</f>
        <v>50000</v>
      </c>
      <c r="G162" s="77">
        <f t="shared" si="24"/>
        <v>0</v>
      </c>
      <c r="H162" s="77">
        <f t="shared" si="24"/>
        <v>50000</v>
      </c>
    </row>
    <row r="163" spans="1:8" s="27" customFormat="1" ht="31.5">
      <c r="A163" s="76" t="s">
        <v>429</v>
      </c>
      <c r="B163" s="78" t="s">
        <v>17</v>
      </c>
      <c r="C163" s="55" t="s">
        <v>428</v>
      </c>
      <c r="D163" s="55" t="s">
        <v>427</v>
      </c>
      <c r="E163" s="55" t="s">
        <v>26</v>
      </c>
      <c r="F163" s="77">
        <v>50000</v>
      </c>
      <c r="G163" s="29"/>
      <c r="H163" s="29">
        <f>F163+G163</f>
        <v>50000</v>
      </c>
    </row>
    <row r="164" spans="1:8" s="27" customFormat="1" ht="31.5">
      <c r="A164" s="33" t="s">
        <v>27</v>
      </c>
      <c r="B164" s="78" t="s">
        <v>17</v>
      </c>
      <c r="C164" s="55" t="s">
        <v>428</v>
      </c>
      <c r="D164" s="55" t="s">
        <v>427</v>
      </c>
      <c r="E164" s="55" t="s">
        <v>28</v>
      </c>
      <c r="F164" s="77">
        <f>F165</f>
        <v>0</v>
      </c>
      <c r="G164" s="77">
        <f>G165</f>
        <v>120000</v>
      </c>
      <c r="H164" s="77">
        <f>H165</f>
        <v>120000</v>
      </c>
    </row>
    <row r="165" spans="1:8" s="27" customFormat="1" ht="31.5">
      <c r="A165" s="33" t="s">
        <v>29</v>
      </c>
      <c r="B165" s="78" t="s">
        <v>17</v>
      </c>
      <c r="C165" s="55" t="s">
        <v>428</v>
      </c>
      <c r="D165" s="55" t="s">
        <v>427</v>
      </c>
      <c r="E165" s="55" t="s">
        <v>30</v>
      </c>
      <c r="F165" s="77"/>
      <c r="G165" s="29">
        <v>120000</v>
      </c>
      <c r="H165" s="29">
        <f>F165+G165</f>
        <v>120000</v>
      </c>
    </row>
    <row r="166" spans="1:8" s="27" customFormat="1" ht="15.75">
      <c r="A166" s="44" t="s">
        <v>209</v>
      </c>
      <c r="B166" s="60" t="s">
        <v>17</v>
      </c>
      <c r="C166" s="60" t="s">
        <v>210</v>
      </c>
      <c r="D166" s="59"/>
      <c r="E166" s="60"/>
      <c r="F166" s="21">
        <f>F167</f>
        <v>19441949</v>
      </c>
      <c r="G166" s="21">
        <f>G167</f>
        <v>154955.21</v>
      </c>
      <c r="H166" s="21">
        <f>H167</f>
        <v>19596904.21</v>
      </c>
    </row>
    <row r="167" spans="1:8" s="27" customFormat="1" ht="15.75">
      <c r="A167" s="28" t="s">
        <v>211</v>
      </c>
      <c r="B167" s="24" t="s">
        <v>17</v>
      </c>
      <c r="C167" s="30" t="s">
        <v>212</v>
      </c>
      <c r="D167" s="30"/>
      <c r="E167" s="30"/>
      <c r="F167" s="46">
        <f>F168+F173+F189</f>
        <v>19441949</v>
      </c>
      <c r="G167" s="46">
        <f>G168+G173+G189</f>
        <v>154955.21</v>
      </c>
      <c r="H167" s="46">
        <f>H168+H173+H189</f>
        <v>19596904.21</v>
      </c>
    </row>
    <row r="168" spans="1:8" s="27" customFormat="1" ht="31.5">
      <c r="A168" s="65" t="s">
        <v>391</v>
      </c>
      <c r="B168" s="66" t="s">
        <v>17</v>
      </c>
      <c r="C168" s="66" t="s">
        <v>212</v>
      </c>
      <c r="D168" s="66" t="s">
        <v>384</v>
      </c>
      <c r="E168" s="66"/>
      <c r="F168" s="46">
        <f>F169</f>
        <v>25000</v>
      </c>
      <c r="G168" s="46">
        <f aca="true" t="shared" si="25" ref="G168:H171">G169</f>
        <v>0</v>
      </c>
      <c r="H168" s="46">
        <f t="shared" si="25"/>
        <v>25000</v>
      </c>
    </row>
    <row r="169" spans="1:8" s="27" customFormat="1" ht="47.25">
      <c r="A169" s="65" t="s">
        <v>385</v>
      </c>
      <c r="B169" s="66" t="s">
        <v>17</v>
      </c>
      <c r="C169" s="66" t="s">
        <v>212</v>
      </c>
      <c r="D169" s="66" t="s">
        <v>386</v>
      </c>
      <c r="E169" s="66"/>
      <c r="F169" s="46">
        <f>F170</f>
        <v>25000</v>
      </c>
      <c r="G169" s="46">
        <f t="shared" si="25"/>
        <v>0</v>
      </c>
      <c r="H169" s="46">
        <f t="shared" si="25"/>
        <v>25000</v>
      </c>
    </row>
    <row r="170" spans="1:8" s="27" customFormat="1" ht="31.5">
      <c r="A170" s="65" t="s">
        <v>387</v>
      </c>
      <c r="B170" s="66" t="s">
        <v>17</v>
      </c>
      <c r="C170" s="66" t="s">
        <v>212</v>
      </c>
      <c r="D170" s="66" t="s">
        <v>388</v>
      </c>
      <c r="E170" s="66"/>
      <c r="F170" s="46">
        <f>F171</f>
        <v>25000</v>
      </c>
      <c r="G170" s="46">
        <f t="shared" si="25"/>
        <v>0</v>
      </c>
      <c r="H170" s="46">
        <f t="shared" si="25"/>
        <v>25000</v>
      </c>
    </row>
    <row r="171" spans="1:8" s="27" customFormat="1" ht="78.75">
      <c r="A171" s="65" t="s">
        <v>23</v>
      </c>
      <c r="B171" s="66" t="s">
        <v>17</v>
      </c>
      <c r="C171" s="66" t="s">
        <v>212</v>
      </c>
      <c r="D171" s="66" t="s">
        <v>388</v>
      </c>
      <c r="E171" s="66" t="s">
        <v>24</v>
      </c>
      <c r="F171" s="46">
        <f>F172</f>
        <v>25000</v>
      </c>
      <c r="G171" s="46">
        <f t="shared" si="25"/>
        <v>0</v>
      </c>
      <c r="H171" s="46">
        <f t="shared" si="25"/>
        <v>25000</v>
      </c>
    </row>
    <row r="172" spans="1:8" s="27" customFormat="1" ht="15.75">
      <c r="A172" s="65" t="s">
        <v>222</v>
      </c>
      <c r="B172" s="66" t="s">
        <v>17</v>
      </c>
      <c r="C172" s="66" t="s">
        <v>212</v>
      </c>
      <c r="D172" s="66" t="s">
        <v>388</v>
      </c>
      <c r="E172" s="66" t="s">
        <v>223</v>
      </c>
      <c r="F172" s="46">
        <v>25000</v>
      </c>
      <c r="G172" s="46"/>
      <c r="H172" s="46">
        <f>F172+G172</f>
        <v>25000</v>
      </c>
    </row>
    <row r="173" spans="1:8" s="27" customFormat="1" ht="15.75">
      <c r="A173" s="28" t="s">
        <v>215</v>
      </c>
      <c r="B173" s="24" t="s">
        <v>17</v>
      </c>
      <c r="C173" s="30" t="s">
        <v>216</v>
      </c>
      <c r="D173" s="30" t="s">
        <v>217</v>
      </c>
      <c r="E173" s="30"/>
      <c r="F173" s="46">
        <f>F178+F184+F174</f>
        <v>18821421</v>
      </c>
      <c r="G173" s="46">
        <f>G178+G184+G174</f>
        <v>154955.21</v>
      </c>
      <c r="H173" s="46">
        <f>H178+H184+H174</f>
        <v>18976376.21</v>
      </c>
    </row>
    <row r="174" spans="1:8" s="27" customFormat="1" ht="31.5">
      <c r="A174" s="38" t="s">
        <v>432</v>
      </c>
      <c r="B174" s="55" t="s">
        <v>17</v>
      </c>
      <c r="C174" s="55" t="s">
        <v>225</v>
      </c>
      <c r="D174" s="55" t="s">
        <v>433</v>
      </c>
      <c r="E174" s="55"/>
      <c r="F174" s="36">
        <f>F175</f>
        <v>5000000</v>
      </c>
      <c r="G174" s="36">
        <f aca="true" t="shared" si="26" ref="G174:H176">G175</f>
        <v>0</v>
      </c>
      <c r="H174" s="36">
        <f t="shared" si="26"/>
        <v>5000000</v>
      </c>
    </row>
    <row r="175" spans="1:8" s="27" customFormat="1" ht="15.75">
      <c r="A175" s="38" t="s">
        <v>434</v>
      </c>
      <c r="B175" s="55" t="s">
        <v>17</v>
      </c>
      <c r="C175" s="55" t="s">
        <v>225</v>
      </c>
      <c r="D175" s="55" t="s">
        <v>435</v>
      </c>
      <c r="E175" s="55"/>
      <c r="F175" s="36">
        <f>F176</f>
        <v>5000000</v>
      </c>
      <c r="G175" s="36">
        <f t="shared" si="26"/>
        <v>0</v>
      </c>
      <c r="H175" s="36">
        <f t="shared" si="26"/>
        <v>5000000</v>
      </c>
    </row>
    <row r="176" spans="1:8" s="27" customFormat="1" ht="31.5">
      <c r="A176" s="76" t="s">
        <v>27</v>
      </c>
      <c r="B176" s="55" t="s">
        <v>17</v>
      </c>
      <c r="C176" s="55" t="s">
        <v>225</v>
      </c>
      <c r="D176" s="55" t="s">
        <v>435</v>
      </c>
      <c r="E176" s="55" t="s">
        <v>28</v>
      </c>
      <c r="F176" s="36">
        <f>F177</f>
        <v>5000000</v>
      </c>
      <c r="G176" s="36">
        <f t="shared" si="26"/>
        <v>0</v>
      </c>
      <c r="H176" s="36">
        <f t="shared" si="26"/>
        <v>5000000</v>
      </c>
    </row>
    <row r="177" spans="1:8" s="27" customFormat="1" ht="31.5">
      <c r="A177" s="76" t="s">
        <v>29</v>
      </c>
      <c r="B177" s="55" t="s">
        <v>17</v>
      </c>
      <c r="C177" s="55" t="s">
        <v>225</v>
      </c>
      <c r="D177" s="55" t="s">
        <v>435</v>
      </c>
      <c r="E177" s="55" t="s">
        <v>30</v>
      </c>
      <c r="F177" s="36">
        <v>5000000</v>
      </c>
      <c r="G177" s="46"/>
      <c r="H177" s="46">
        <f>F177</f>
        <v>5000000</v>
      </c>
    </row>
    <row r="178" spans="1:8" s="27" customFormat="1" ht="31.5">
      <c r="A178" s="28" t="s">
        <v>218</v>
      </c>
      <c r="B178" s="24" t="s">
        <v>17</v>
      </c>
      <c r="C178" s="30" t="s">
        <v>216</v>
      </c>
      <c r="D178" s="30" t="s">
        <v>219</v>
      </c>
      <c r="E178" s="30"/>
      <c r="F178" s="46">
        <f>F179</f>
        <v>13221109</v>
      </c>
      <c r="G178" s="46">
        <f>G179</f>
        <v>90000</v>
      </c>
      <c r="H178" s="46">
        <f>H179</f>
        <v>13311109</v>
      </c>
    </row>
    <row r="179" spans="1:8" s="27" customFormat="1" ht="31.5">
      <c r="A179" s="28" t="s">
        <v>220</v>
      </c>
      <c r="B179" s="24" t="s">
        <v>17</v>
      </c>
      <c r="C179" s="30" t="s">
        <v>212</v>
      </c>
      <c r="D179" s="30" t="s">
        <v>221</v>
      </c>
      <c r="E179" s="30" t="s">
        <v>74</v>
      </c>
      <c r="F179" s="46">
        <f>F180+F182</f>
        <v>13221109</v>
      </c>
      <c r="G179" s="46">
        <f>G180+G182</f>
        <v>90000</v>
      </c>
      <c r="H179" s="46">
        <f>H180+H182</f>
        <v>13311109</v>
      </c>
    </row>
    <row r="180" spans="1:8" s="27" customFormat="1" ht="78.75">
      <c r="A180" s="28" t="s">
        <v>23</v>
      </c>
      <c r="B180" s="24" t="s">
        <v>17</v>
      </c>
      <c r="C180" s="30" t="s">
        <v>212</v>
      </c>
      <c r="D180" s="30" t="s">
        <v>221</v>
      </c>
      <c r="E180" s="30" t="s">
        <v>24</v>
      </c>
      <c r="F180" s="46">
        <f>F181</f>
        <v>11215327</v>
      </c>
      <c r="G180" s="46">
        <f>G181</f>
        <v>0</v>
      </c>
      <c r="H180" s="46">
        <f>H181</f>
        <v>11215327</v>
      </c>
    </row>
    <row r="181" spans="1:8" s="27" customFormat="1" ht="15.75">
      <c r="A181" s="28" t="s">
        <v>222</v>
      </c>
      <c r="B181" s="24" t="s">
        <v>17</v>
      </c>
      <c r="C181" s="30" t="s">
        <v>212</v>
      </c>
      <c r="D181" s="30" t="s">
        <v>221</v>
      </c>
      <c r="E181" s="30" t="s">
        <v>223</v>
      </c>
      <c r="F181" s="46">
        <v>11215327</v>
      </c>
      <c r="G181" s="46"/>
      <c r="H181" s="46">
        <f>F181+G181</f>
        <v>11215327</v>
      </c>
    </row>
    <row r="182" spans="1:8" s="27" customFormat="1" ht="31.5">
      <c r="A182" s="28" t="s">
        <v>27</v>
      </c>
      <c r="B182" s="24" t="s">
        <v>17</v>
      </c>
      <c r="C182" s="30" t="s">
        <v>212</v>
      </c>
      <c r="D182" s="30" t="s">
        <v>221</v>
      </c>
      <c r="E182" s="30" t="s">
        <v>28</v>
      </c>
      <c r="F182" s="46">
        <f>F183</f>
        <v>2005782</v>
      </c>
      <c r="G182" s="46">
        <f>G183</f>
        <v>90000</v>
      </c>
      <c r="H182" s="46">
        <f>H183</f>
        <v>2095782</v>
      </c>
    </row>
    <row r="183" spans="1:8" s="27" customFormat="1" ht="31.5">
      <c r="A183" s="28" t="s">
        <v>29</v>
      </c>
      <c r="B183" s="24" t="s">
        <v>17</v>
      </c>
      <c r="C183" s="30" t="s">
        <v>212</v>
      </c>
      <c r="D183" s="30" t="s">
        <v>221</v>
      </c>
      <c r="E183" s="30" t="s">
        <v>30</v>
      </c>
      <c r="F183" s="46">
        <v>2005782</v>
      </c>
      <c r="G183" s="36">
        <v>90000</v>
      </c>
      <c r="H183" s="46">
        <f>F183+G183</f>
        <v>2095782</v>
      </c>
    </row>
    <row r="184" spans="1:8" s="27" customFormat="1" ht="47.25">
      <c r="A184" s="28" t="s">
        <v>231</v>
      </c>
      <c r="B184" s="24" t="s">
        <v>17</v>
      </c>
      <c r="C184" s="30" t="s">
        <v>212</v>
      </c>
      <c r="D184" s="30" t="s">
        <v>232</v>
      </c>
      <c r="E184" s="30"/>
      <c r="F184" s="46">
        <f>F187+F185</f>
        <v>600312</v>
      </c>
      <c r="G184" s="46">
        <f>G187+G185</f>
        <v>64955.21</v>
      </c>
      <c r="H184" s="46">
        <f>H187+H185</f>
        <v>665267.21</v>
      </c>
    </row>
    <row r="185" spans="1:8" s="27" customFormat="1" ht="78.75">
      <c r="A185" s="28" t="s">
        <v>23</v>
      </c>
      <c r="B185" s="24" t="s">
        <v>17</v>
      </c>
      <c r="C185" s="30" t="s">
        <v>212</v>
      </c>
      <c r="D185" s="30" t="s">
        <v>232</v>
      </c>
      <c r="E185" s="30" t="s">
        <v>24</v>
      </c>
      <c r="F185" s="46">
        <f>F186</f>
        <v>255312</v>
      </c>
      <c r="G185" s="46">
        <f>G186</f>
        <v>7952.83</v>
      </c>
      <c r="H185" s="46">
        <f>H186</f>
        <v>263264.83</v>
      </c>
    </row>
    <row r="186" spans="1:8" s="27" customFormat="1" ht="15.75">
      <c r="A186" s="28" t="s">
        <v>222</v>
      </c>
      <c r="B186" s="24" t="s">
        <v>17</v>
      </c>
      <c r="C186" s="30" t="s">
        <v>212</v>
      </c>
      <c r="D186" s="30" t="s">
        <v>232</v>
      </c>
      <c r="E186" s="30" t="s">
        <v>223</v>
      </c>
      <c r="F186" s="46">
        <v>255312</v>
      </c>
      <c r="G186" s="46">
        <v>7952.83</v>
      </c>
      <c r="H186" s="46">
        <f>F186+G186</f>
        <v>263264.83</v>
      </c>
    </row>
    <row r="187" spans="1:8" s="27" customFormat="1" ht="31.5">
      <c r="A187" s="28" t="s">
        <v>27</v>
      </c>
      <c r="B187" s="24" t="s">
        <v>17</v>
      </c>
      <c r="C187" s="30" t="s">
        <v>212</v>
      </c>
      <c r="D187" s="30" t="s">
        <v>232</v>
      </c>
      <c r="E187" s="30" t="s">
        <v>28</v>
      </c>
      <c r="F187" s="46">
        <f>F188</f>
        <v>345000</v>
      </c>
      <c r="G187" s="46">
        <f>G188</f>
        <v>57002.38</v>
      </c>
      <c r="H187" s="46">
        <f>H188</f>
        <v>402002.38</v>
      </c>
    </row>
    <row r="188" spans="1:8" s="27" customFormat="1" ht="31.5">
      <c r="A188" s="28" t="s">
        <v>29</v>
      </c>
      <c r="B188" s="24" t="s">
        <v>17</v>
      </c>
      <c r="C188" s="30" t="s">
        <v>212</v>
      </c>
      <c r="D188" s="30" t="s">
        <v>232</v>
      </c>
      <c r="E188" s="30" t="s">
        <v>30</v>
      </c>
      <c r="F188" s="46">
        <v>345000</v>
      </c>
      <c r="G188" s="46">
        <v>57002.38</v>
      </c>
      <c r="H188" s="46">
        <f>F188+G188</f>
        <v>402002.38</v>
      </c>
    </row>
    <row r="189" spans="1:8" s="27" customFormat="1" ht="31.5">
      <c r="A189" s="28" t="s">
        <v>224</v>
      </c>
      <c r="B189" s="24" t="s">
        <v>17</v>
      </c>
      <c r="C189" s="30" t="s">
        <v>225</v>
      </c>
      <c r="D189" s="30" t="s">
        <v>226</v>
      </c>
      <c r="E189" s="30"/>
      <c r="F189" s="46">
        <f>F190</f>
        <v>595528</v>
      </c>
      <c r="G189" s="46">
        <f>G190</f>
        <v>0</v>
      </c>
      <c r="H189" s="46">
        <f>H190</f>
        <v>595528</v>
      </c>
    </row>
    <row r="190" spans="1:8" s="27" customFormat="1" ht="47.25">
      <c r="A190" s="28" t="s">
        <v>227</v>
      </c>
      <c r="B190" s="24" t="s">
        <v>17</v>
      </c>
      <c r="C190" s="30" t="s">
        <v>225</v>
      </c>
      <c r="D190" s="30" t="s">
        <v>228</v>
      </c>
      <c r="E190" s="30"/>
      <c r="F190" s="46">
        <f>F191+F194</f>
        <v>595528</v>
      </c>
      <c r="G190" s="46">
        <f>G191+G194</f>
        <v>0</v>
      </c>
      <c r="H190" s="46">
        <f>H191+H194</f>
        <v>595528</v>
      </c>
    </row>
    <row r="191" spans="1:8" s="27" customFormat="1" ht="31.5">
      <c r="A191" s="28" t="s">
        <v>229</v>
      </c>
      <c r="B191" s="24" t="s">
        <v>17</v>
      </c>
      <c r="C191" s="30" t="s">
        <v>225</v>
      </c>
      <c r="D191" s="30" t="s">
        <v>230</v>
      </c>
      <c r="E191" s="30"/>
      <c r="F191" s="46">
        <f aca="true" t="shared" si="27" ref="F191:H192">F192</f>
        <v>523600</v>
      </c>
      <c r="G191" s="46">
        <f t="shared" si="27"/>
        <v>0</v>
      </c>
      <c r="H191" s="46">
        <f t="shared" si="27"/>
        <v>523600</v>
      </c>
    </row>
    <row r="192" spans="1:8" s="27" customFormat="1" ht="31.5">
      <c r="A192" s="28" t="s">
        <v>27</v>
      </c>
      <c r="B192" s="24" t="s">
        <v>17</v>
      </c>
      <c r="C192" s="30" t="s">
        <v>212</v>
      </c>
      <c r="D192" s="30" t="s">
        <v>230</v>
      </c>
      <c r="E192" s="30" t="s">
        <v>28</v>
      </c>
      <c r="F192" s="46">
        <f>F193</f>
        <v>523600</v>
      </c>
      <c r="G192" s="46">
        <f t="shared" si="27"/>
        <v>0</v>
      </c>
      <c r="H192" s="46">
        <f t="shared" si="27"/>
        <v>523600</v>
      </c>
    </row>
    <row r="193" spans="1:8" s="27" customFormat="1" ht="31.5">
      <c r="A193" s="28" t="s">
        <v>29</v>
      </c>
      <c r="B193" s="24" t="s">
        <v>17</v>
      </c>
      <c r="C193" s="30" t="s">
        <v>212</v>
      </c>
      <c r="D193" s="30" t="s">
        <v>230</v>
      </c>
      <c r="E193" s="30" t="s">
        <v>30</v>
      </c>
      <c r="F193" s="46">
        <v>523600</v>
      </c>
      <c r="G193" s="46"/>
      <c r="H193" s="46">
        <f>F193+G193</f>
        <v>523600</v>
      </c>
    </row>
    <row r="194" spans="1:8" s="27" customFormat="1" ht="31.5">
      <c r="A194" s="76" t="s">
        <v>430</v>
      </c>
      <c r="B194" s="55" t="s">
        <v>17</v>
      </c>
      <c r="C194" s="72" t="s">
        <v>212</v>
      </c>
      <c r="D194" s="55" t="s">
        <v>431</v>
      </c>
      <c r="E194" s="72"/>
      <c r="F194" s="36">
        <f aca="true" t="shared" si="28" ref="F194:H195">F195</f>
        <v>71928</v>
      </c>
      <c r="G194" s="36">
        <f t="shared" si="28"/>
        <v>0</v>
      </c>
      <c r="H194" s="36">
        <f t="shared" si="28"/>
        <v>71928</v>
      </c>
    </row>
    <row r="195" spans="1:8" s="27" customFormat="1" ht="31.5">
      <c r="A195" s="76" t="s">
        <v>27</v>
      </c>
      <c r="B195" s="55" t="s">
        <v>17</v>
      </c>
      <c r="C195" s="72" t="s">
        <v>212</v>
      </c>
      <c r="D195" s="55" t="s">
        <v>431</v>
      </c>
      <c r="E195" s="72" t="s">
        <v>28</v>
      </c>
      <c r="F195" s="36">
        <f t="shared" si="28"/>
        <v>71928</v>
      </c>
      <c r="G195" s="36">
        <f t="shared" si="28"/>
        <v>0</v>
      </c>
      <c r="H195" s="36">
        <f t="shared" si="28"/>
        <v>71928</v>
      </c>
    </row>
    <row r="196" spans="1:8" s="27" customFormat="1" ht="31.5">
      <c r="A196" s="76" t="s">
        <v>29</v>
      </c>
      <c r="B196" s="55" t="s">
        <v>17</v>
      </c>
      <c r="C196" s="72" t="s">
        <v>212</v>
      </c>
      <c r="D196" s="55" t="s">
        <v>431</v>
      </c>
      <c r="E196" s="72" t="s">
        <v>30</v>
      </c>
      <c r="F196" s="36">
        <v>71928</v>
      </c>
      <c r="G196" s="46"/>
      <c r="H196" s="46">
        <f>F196+G196</f>
        <v>71928</v>
      </c>
    </row>
    <row r="197" spans="1:8" s="27" customFormat="1" ht="15.75">
      <c r="A197" s="25" t="s">
        <v>151</v>
      </c>
      <c r="B197" s="26" t="s">
        <v>17</v>
      </c>
      <c r="C197" s="26" t="s">
        <v>152</v>
      </c>
      <c r="D197" s="24"/>
      <c r="E197" s="26"/>
      <c r="F197" s="21">
        <f>F205+F212+F198</f>
        <v>670388.96</v>
      </c>
      <c r="G197" s="21">
        <f>G205+G212+G198</f>
        <v>0</v>
      </c>
      <c r="H197" s="21">
        <f>H205+H212+H198</f>
        <v>670388.96</v>
      </c>
    </row>
    <row r="198" spans="1:8" s="27" customFormat="1" ht="15.75">
      <c r="A198" s="33" t="s">
        <v>153</v>
      </c>
      <c r="B198" s="24" t="s">
        <v>17</v>
      </c>
      <c r="C198" s="24" t="s">
        <v>154</v>
      </c>
      <c r="D198" s="24"/>
      <c r="E198" s="24"/>
      <c r="F198" s="29">
        <f aca="true" t="shared" si="29" ref="F198:H203">F199</f>
        <v>240000</v>
      </c>
      <c r="G198" s="29">
        <f t="shared" si="29"/>
        <v>0</v>
      </c>
      <c r="H198" s="29">
        <f t="shared" si="29"/>
        <v>240000</v>
      </c>
    </row>
    <row r="199" spans="1:8" s="27" customFormat="1" ht="31.5">
      <c r="A199" s="33" t="s">
        <v>155</v>
      </c>
      <c r="B199" s="24" t="s">
        <v>17</v>
      </c>
      <c r="C199" s="24" t="s">
        <v>154</v>
      </c>
      <c r="D199" s="24" t="s">
        <v>156</v>
      </c>
      <c r="E199" s="24"/>
      <c r="F199" s="29">
        <f>F200</f>
        <v>240000</v>
      </c>
      <c r="G199" s="29">
        <f t="shared" si="29"/>
        <v>0</v>
      </c>
      <c r="H199" s="29">
        <f t="shared" si="29"/>
        <v>240000</v>
      </c>
    </row>
    <row r="200" spans="1:8" s="27" customFormat="1" ht="31.5">
      <c r="A200" s="33" t="s">
        <v>157</v>
      </c>
      <c r="B200" s="24" t="s">
        <v>17</v>
      </c>
      <c r="C200" s="24" t="s">
        <v>154</v>
      </c>
      <c r="D200" s="24" t="s">
        <v>158</v>
      </c>
      <c r="E200" s="24"/>
      <c r="F200" s="29">
        <f t="shared" si="29"/>
        <v>240000</v>
      </c>
      <c r="G200" s="29">
        <f t="shared" si="29"/>
        <v>0</v>
      </c>
      <c r="H200" s="29">
        <f t="shared" si="29"/>
        <v>240000</v>
      </c>
    </row>
    <row r="201" spans="1:8" s="27" customFormat="1" ht="47.25">
      <c r="A201" s="33" t="s">
        <v>159</v>
      </c>
      <c r="B201" s="24" t="s">
        <v>17</v>
      </c>
      <c r="C201" s="24" t="s">
        <v>154</v>
      </c>
      <c r="D201" s="24" t="s">
        <v>160</v>
      </c>
      <c r="E201" s="24"/>
      <c r="F201" s="29">
        <f t="shared" si="29"/>
        <v>240000</v>
      </c>
      <c r="G201" s="29">
        <f t="shared" si="29"/>
        <v>0</v>
      </c>
      <c r="H201" s="29">
        <f t="shared" si="29"/>
        <v>240000</v>
      </c>
    </row>
    <row r="202" spans="1:8" s="27" customFormat="1" ht="31.5">
      <c r="A202" s="33" t="s">
        <v>161</v>
      </c>
      <c r="B202" s="24" t="s">
        <v>17</v>
      </c>
      <c r="C202" s="24" t="s">
        <v>154</v>
      </c>
      <c r="D202" s="24" t="s">
        <v>162</v>
      </c>
      <c r="E202" s="24"/>
      <c r="F202" s="29">
        <f t="shared" si="29"/>
        <v>240000</v>
      </c>
      <c r="G202" s="29">
        <f t="shared" si="29"/>
        <v>0</v>
      </c>
      <c r="H202" s="29">
        <f t="shared" si="29"/>
        <v>240000</v>
      </c>
    </row>
    <row r="203" spans="1:8" s="27" customFormat="1" ht="15.75">
      <c r="A203" s="33" t="s">
        <v>53</v>
      </c>
      <c r="B203" s="24" t="s">
        <v>17</v>
      </c>
      <c r="C203" s="24" t="s">
        <v>154</v>
      </c>
      <c r="D203" s="24" t="s">
        <v>162</v>
      </c>
      <c r="E203" s="24" t="s">
        <v>54</v>
      </c>
      <c r="F203" s="29">
        <f t="shared" si="29"/>
        <v>240000</v>
      </c>
      <c r="G203" s="29">
        <f t="shared" si="29"/>
        <v>0</v>
      </c>
      <c r="H203" s="29">
        <f t="shared" si="29"/>
        <v>240000</v>
      </c>
    </row>
    <row r="204" spans="1:8" s="27" customFormat="1" ht="31.5">
      <c r="A204" s="33" t="s">
        <v>163</v>
      </c>
      <c r="B204" s="24" t="s">
        <v>17</v>
      </c>
      <c r="C204" s="24" t="s">
        <v>154</v>
      </c>
      <c r="D204" s="24" t="s">
        <v>162</v>
      </c>
      <c r="E204" s="24" t="s">
        <v>164</v>
      </c>
      <c r="F204" s="29">
        <v>240000</v>
      </c>
      <c r="G204" s="29"/>
      <c r="H204" s="29">
        <f>F204+G204</f>
        <v>240000</v>
      </c>
    </row>
    <row r="205" spans="1:8" s="27" customFormat="1" ht="15.75">
      <c r="A205" s="23" t="s">
        <v>165</v>
      </c>
      <c r="B205" s="24" t="s">
        <v>17</v>
      </c>
      <c r="C205" s="24" t="s">
        <v>166</v>
      </c>
      <c r="D205" s="24"/>
      <c r="E205" s="24"/>
      <c r="F205" s="29">
        <f aca="true" t="shared" si="30" ref="F205:H210">F206</f>
        <v>110388.96</v>
      </c>
      <c r="G205" s="29">
        <f t="shared" si="30"/>
        <v>0</v>
      </c>
      <c r="H205" s="29">
        <f t="shared" si="30"/>
        <v>110388.96</v>
      </c>
    </row>
    <row r="206" spans="1:8" s="27" customFormat="1" ht="31.5">
      <c r="A206" s="28" t="s">
        <v>155</v>
      </c>
      <c r="B206" s="24" t="s">
        <v>17</v>
      </c>
      <c r="C206" s="24" t="s">
        <v>166</v>
      </c>
      <c r="D206" s="24" t="s">
        <v>156</v>
      </c>
      <c r="E206" s="24"/>
      <c r="F206" s="29">
        <f t="shared" si="30"/>
        <v>110388.96</v>
      </c>
      <c r="G206" s="29">
        <f t="shared" si="30"/>
        <v>0</v>
      </c>
      <c r="H206" s="29">
        <f t="shared" si="30"/>
        <v>110388.96</v>
      </c>
    </row>
    <row r="207" spans="1:8" ht="31.5">
      <c r="A207" s="28" t="s">
        <v>157</v>
      </c>
      <c r="B207" s="24" t="s">
        <v>17</v>
      </c>
      <c r="C207" s="24" t="s">
        <v>166</v>
      </c>
      <c r="D207" s="24" t="s">
        <v>158</v>
      </c>
      <c r="E207" s="24"/>
      <c r="F207" s="29">
        <f t="shared" si="30"/>
        <v>110388.96</v>
      </c>
      <c r="G207" s="29">
        <f t="shared" si="30"/>
        <v>0</v>
      </c>
      <c r="H207" s="29">
        <f t="shared" si="30"/>
        <v>110388.96</v>
      </c>
    </row>
    <row r="208" spans="1:8" ht="47.25">
      <c r="A208" s="28" t="s">
        <v>167</v>
      </c>
      <c r="B208" s="24" t="s">
        <v>17</v>
      </c>
      <c r="C208" s="24" t="s">
        <v>166</v>
      </c>
      <c r="D208" s="24" t="s">
        <v>168</v>
      </c>
      <c r="E208" s="24"/>
      <c r="F208" s="29">
        <f>F209</f>
        <v>110388.96</v>
      </c>
      <c r="G208" s="29">
        <f t="shared" si="30"/>
        <v>0</v>
      </c>
      <c r="H208" s="29">
        <f t="shared" si="30"/>
        <v>110388.96</v>
      </c>
    </row>
    <row r="209" spans="1:8" ht="78.75">
      <c r="A209" s="23" t="s">
        <v>169</v>
      </c>
      <c r="B209" s="24" t="s">
        <v>17</v>
      </c>
      <c r="C209" s="24" t="s">
        <v>166</v>
      </c>
      <c r="D209" s="24" t="s">
        <v>170</v>
      </c>
      <c r="E209" s="24"/>
      <c r="F209" s="29">
        <f t="shared" si="30"/>
        <v>110388.96</v>
      </c>
      <c r="G209" s="29">
        <f t="shared" si="30"/>
        <v>0</v>
      </c>
      <c r="H209" s="29">
        <f t="shared" si="30"/>
        <v>110388.96</v>
      </c>
    </row>
    <row r="210" spans="1:8" ht="15.75">
      <c r="A210" s="23" t="s">
        <v>171</v>
      </c>
      <c r="B210" s="24" t="s">
        <v>17</v>
      </c>
      <c r="C210" s="24" t="s">
        <v>166</v>
      </c>
      <c r="D210" s="24" t="s">
        <v>170</v>
      </c>
      <c r="E210" s="24" t="s">
        <v>172</v>
      </c>
      <c r="F210" s="29">
        <f t="shared" si="30"/>
        <v>110388.96</v>
      </c>
      <c r="G210" s="29">
        <f t="shared" si="30"/>
        <v>0</v>
      </c>
      <c r="H210" s="29">
        <f t="shared" si="30"/>
        <v>110388.96</v>
      </c>
    </row>
    <row r="211" spans="1:8" ht="15.75">
      <c r="A211" s="23" t="s">
        <v>173</v>
      </c>
      <c r="B211" s="24" t="s">
        <v>17</v>
      </c>
      <c r="C211" s="24" t="s">
        <v>166</v>
      </c>
      <c r="D211" s="24" t="s">
        <v>170</v>
      </c>
      <c r="E211" s="24" t="s">
        <v>174</v>
      </c>
      <c r="F211" s="29">
        <v>110388.96</v>
      </c>
      <c r="G211" s="42"/>
      <c r="H211" s="42">
        <f>F211+G211</f>
        <v>110388.96</v>
      </c>
    </row>
    <row r="212" spans="1:8" ht="15.75">
      <c r="A212" s="23" t="s">
        <v>175</v>
      </c>
      <c r="B212" s="24" t="s">
        <v>17</v>
      </c>
      <c r="C212" s="24" t="s">
        <v>176</v>
      </c>
      <c r="D212" s="24"/>
      <c r="E212" s="24"/>
      <c r="F212" s="29">
        <f>F213</f>
        <v>320000</v>
      </c>
      <c r="G212" s="29">
        <f>G213</f>
        <v>0</v>
      </c>
      <c r="H212" s="29">
        <f>H213</f>
        <v>320000</v>
      </c>
    </row>
    <row r="213" spans="1:8" ht="31.5">
      <c r="A213" s="28" t="s">
        <v>177</v>
      </c>
      <c r="B213" s="24" t="s">
        <v>17</v>
      </c>
      <c r="C213" s="24" t="s">
        <v>176</v>
      </c>
      <c r="D213" s="55" t="s">
        <v>156</v>
      </c>
      <c r="E213" s="24"/>
      <c r="F213" s="29">
        <f>F216</f>
        <v>320000</v>
      </c>
      <c r="G213" s="29">
        <f>G216</f>
        <v>0</v>
      </c>
      <c r="H213" s="29">
        <f>H216</f>
        <v>320000</v>
      </c>
    </row>
    <row r="214" spans="1:8" ht="31.5">
      <c r="A214" s="28" t="s">
        <v>157</v>
      </c>
      <c r="B214" s="24" t="s">
        <v>17</v>
      </c>
      <c r="C214" s="24" t="s">
        <v>176</v>
      </c>
      <c r="D214" s="55" t="s">
        <v>158</v>
      </c>
      <c r="E214" s="24"/>
      <c r="F214" s="29">
        <f aca="true" t="shared" si="31" ref="F214:H215">F215</f>
        <v>320000</v>
      </c>
      <c r="G214" s="29">
        <f t="shared" si="31"/>
        <v>0</v>
      </c>
      <c r="H214" s="29">
        <f t="shared" si="31"/>
        <v>320000</v>
      </c>
    </row>
    <row r="215" spans="1:8" ht="31.5">
      <c r="A215" s="28" t="s">
        <v>178</v>
      </c>
      <c r="B215" s="24" t="s">
        <v>17</v>
      </c>
      <c r="C215" s="24" t="s">
        <v>176</v>
      </c>
      <c r="D215" s="55" t="s">
        <v>179</v>
      </c>
      <c r="E215" s="24"/>
      <c r="F215" s="29">
        <f t="shared" si="31"/>
        <v>320000</v>
      </c>
      <c r="G215" s="29">
        <f t="shared" si="31"/>
        <v>0</v>
      </c>
      <c r="H215" s="29">
        <f t="shared" si="31"/>
        <v>320000</v>
      </c>
    </row>
    <row r="216" spans="1:8" ht="15.75">
      <c r="A216" s="28" t="s">
        <v>180</v>
      </c>
      <c r="B216" s="30" t="s">
        <v>17</v>
      </c>
      <c r="C216" s="30" t="s">
        <v>176</v>
      </c>
      <c r="D216" s="30" t="s">
        <v>181</v>
      </c>
      <c r="E216" s="24"/>
      <c r="F216" s="29">
        <f>F219+F221+F217</f>
        <v>320000</v>
      </c>
      <c r="G216" s="29">
        <f>G219+G221+G217</f>
        <v>0</v>
      </c>
      <c r="H216" s="29">
        <f>H219+H221+H217</f>
        <v>320000</v>
      </c>
    </row>
    <row r="217" spans="1:8" ht="31.5">
      <c r="A217" s="33" t="s">
        <v>27</v>
      </c>
      <c r="B217" s="30" t="s">
        <v>17</v>
      </c>
      <c r="C217" s="30" t="s">
        <v>176</v>
      </c>
      <c r="D217" s="30" t="s">
        <v>181</v>
      </c>
      <c r="E217" s="34" t="s">
        <v>28</v>
      </c>
      <c r="F217" s="29">
        <f>F218</f>
        <v>10000</v>
      </c>
      <c r="G217" s="29">
        <f>G218</f>
        <v>0</v>
      </c>
      <c r="H217" s="29">
        <f>H218</f>
        <v>10000</v>
      </c>
    </row>
    <row r="218" spans="1:8" ht="31.5">
      <c r="A218" s="33" t="s">
        <v>29</v>
      </c>
      <c r="B218" s="30" t="s">
        <v>17</v>
      </c>
      <c r="C218" s="30" t="s">
        <v>176</v>
      </c>
      <c r="D218" s="30" t="s">
        <v>181</v>
      </c>
      <c r="E218" s="34" t="s">
        <v>30</v>
      </c>
      <c r="F218" s="29">
        <v>10000</v>
      </c>
      <c r="G218" s="42"/>
      <c r="H218" s="42">
        <f>F218+G218</f>
        <v>10000</v>
      </c>
    </row>
    <row r="219" spans="1:8" ht="15.75">
      <c r="A219" s="23" t="s">
        <v>53</v>
      </c>
      <c r="B219" s="24" t="s">
        <v>17</v>
      </c>
      <c r="C219" s="24" t="s">
        <v>176</v>
      </c>
      <c r="D219" s="30" t="s">
        <v>181</v>
      </c>
      <c r="E219" s="24" t="s">
        <v>54</v>
      </c>
      <c r="F219" s="29">
        <f>F220</f>
        <v>10000</v>
      </c>
      <c r="G219" s="29">
        <f>G220</f>
        <v>0</v>
      </c>
      <c r="H219" s="29">
        <f>H220</f>
        <v>10000</v>
      </c>
    </row>
    <row r="220" spans="1:8" ht="19.5" customHeight="1">
      <c r="A220" s="40" t="s">
        <v>182</v>
      </c>
      <c r="B220" s="24" t="s">
        <v>17</v>
      </c>
      <c r="C220" s="24" t="s">
        <v>176</v>
      </c>
      <c r="D220" s="30" t="s">
        <v>181</v>
      </c>
      <c r="E220" s="24" t="s">
        <v>183</v>
      </c>
      <c r="F220" s="29">
        <v>10000</v>
      </c>
      <c r="G220" s="42"/>
      <c r="H220" s="42">
        <f>F220+G220</f>
        <v>10000</v>
      </c>
    </row>
    <row r="221" spans="1:8" ht="31.5">
      <c r="A221" s="23" t="s">
        <v>184</v>
      </c>
      <c r="B221" s="24" t="s">
        <v>17</v>
      </c>
      <c r="C221" s="24" t="s">
        <v>176</v>
      </c>
      <c r="D221" s="30" t="s">
        <v>181</v>
      </c>
      <c r="E221" s="24" t="s">
        <v>185</v>
      </c>
      <c r="F221" s="29">
        <f>F222</f>
        <v>300000</v>
      </c>
      <c r="G221" s="29">
        <f>G222</f>
        <v>0</v>
      </c>
      <c r="H221" s="29">
        <f>H222</f>
        <v>300000</v>
      </c>
    </row>
    <row r="222" spans="1:8" ht="47.25">
      <c r="A222" s="23" t="s">
        <v>186</v>
      </c>
      <c r="B222" s="24" t="s">
        <v>17</v>
      </c>
      <c r="C222" s="24" t="s">
        <v>176</v>
      </c>
      <c r="D222" s="30" t="s">
        <v>181</v>
      </c>
      <c r="E222" s="24" t="s">
        <v>187</v>
      </c>
      <c r="F222" s="29">
        <v>300000</v>
      </c>
      <c r="G222" s="46"/>
      <c r="H222" s="46">
        <f>F222+G222</f>
        <v>300000</v>
      </c>
    </row>
    <row r="223" spans="1:8" ht="15.75">
      <c r="A223" s="25" t="s">
        <v>188</v>
      </c>
      <c r="B223" s="26" t="s">
        <v>17</v>
      </c>
      <c r="C223" s="26" t="s">
        <v>189</v>
      </c>
      <c r="D223" s="31"/>
      <c r="E223" s="26"/>
      <c r="F223" s="41">
        <f aca="true" t="shared" si="32" ref="F223:H224">F224</f>
        <v>7931181</v>
      </c>
      <c r="G223" s="41">
        <f t="shared" si="32"/>
        <v>0</v>
      </c>
      <c r="H223" s="41">
        <f t="shared" si="32"/>
        <v>7931181</v>
      </c>
    </row>
    <row r="224" spans="1:8" ht="15.75">
      <c r="A224" s="23" t="s">
        <v>190</v>
      </c>
      <c r="B224" s="24" t="s">
        <v>17</v>
      </c>
      <c r="C224" s="24" t="s">
        <v>191</v>
      </c>
      <c r="D224" s="31"/>
      <c r="E224" s="24"/>
      <c r="F224" s="42">
        <f t="shared" si="32"/>
        <v>7931181</v>
      </c>
      <c r="G224" s="42">
        <f t="shared" si="32"/>
        <v>0</v>
      </c>
      <c r="H224" s="42">
        <f t="shared" si="32"/>
        <v>7931181</v>
      </c>
    </row>
    <row r="225" spans="1:8" ht="47.25">
      <c r="A225" s="43" t="s">
        <v>192</v>
      </c>
      <c r="B225" s="24" t="s">
        <v>17</v>
      </c>
      <c r="C225" s="24" t="s">
        <v>191</v>
      </c>
      <c r="D225" s="24" t="s">
        <v>193</v>
      </c>
      <c r="E225" s="24"/>
      <c r="F225" s="42">
        <f aca="true" t="shared" si="33" ref="F225:H228">F226</f>
        <v>7931181</v>
      </c>
      <c r="G225" s="42">
        <f t="shared" si="33"/>
        <v>0</v>
      </c>
      <c r="H225" s="42">
        <f t="shared" si="33"/>
        <v>7931181</v>
      </c>
    </row>
    <row r="226" spans="1:8" ht="63">
      <c r="A226" s="37" t="s">
        <v>194</v>
      </c>
      <c r="B226" s="24" t="s">
        <v>17</v>
      </c>
      <c r="C226" s="24" t="s">
        <v>191</v>
      </c>
      <c r="D226" s="24" t="s">
        <v>195</v>
      </c>
      <c r="E226" s="24"/>
      <c r="F226" s="42">
        <f t="shared" si="33"/>
        <v>7931181</v>
      </c>
      <c r="G226" s="42">
        <f t="shared" si="33"/>
        <v>0</v>
      </c>
      <c r="H226" s="42">
        <f t="shared" si="33"/>
        <v>7931181</v>
      </c>
    </row>
    <row r="227" spans="1:8" ht="15.75">
      <c r="A227" s="37" t="s">
        <v>196</v>
      </c>
      <c r="B227" s="30" t="s">
        <v>17</v>
      </c>
      <c r="C227" s="30" t="s">
        <v>191</v>
      </c>
      <c r="D227" s="30" t="s">
        <v>197</v>
      </c>
      <c r="E227" s="24"/>
      <c r="F227" s="42">
        <f>F228</f>
        <v>7931181</v>
      </c>
      <c r="G227" s="42">
        <f t="shared" si="33"/>
        <v>0</v>
      </c>
      <c r="H227" s="42">
        <f t="shared" si="33"/>
        <v>7931181</v>
      </c>
    </row>
    <row r="228" spans="1:8" ht="15" customHeight="1">
      <c r="A228" s="37" t="s">
        <v>184</v>
      </c>
      <c r="B228" s="24" t="s">
        <v>17</v>
      </c>
      <c r="C228" s="24" t="s">
        <v>191</v>
      </c>
      <c r="D228" s="30" t="s">
        <v>197</v>
      </c>
      <c r="E228" s="24" t="s">
        <v>185</v>
      </c>
      <c r="F228" s="42">
        <f t="shared" si="33"/>
        <v>7931181</v>
      </c>
      <c r="G228" s="42">
        <f t="shared" si="33"/>
        <v>0</v>
      </c>
      <c r="H228" s="42">
        <f t="shared" si="33"/>
        <v>7931181</v>
      </c>
    </row>
    <row r="229" spans="1:8" ht="15.75">
      <c r="A229" s="37" t="s">
        <v>198</v>
      </c>
      <c r="B229" s="24" t="s">
        <v>17</v>
      </c>
      <c r="C229" s="24" t="s">
        <v>191</v>
      </c>
      <c r="D229" s="30" t="s">
        <v>197</v>
      </c>
      <c r="E229" s="24" t="s">
        <v>199</v>
      </c>
      <c r="F229" s="42">
        <v>7931181</v>
      </c>
      <c r="G229" s="46"/>
      <c r="H229" s="46">
        <f>F229+G229</f>
        <v>7931181</v>
      </c>
    </row>
    <row r="230" spans="1:8" ht="15.75">
      <c r="A230" s="25" t="s">
        <v>200</v>
      </c>
      <c r="B230" s="26" t="s">
        <v>17</v>
      </c>
      <c r="C230" s="26" t="s">
        <v>201</v>
      </c>
      <c r="D230" s="24"/>
      <c r="E230" s="26"/>
      <c r="F230" s="41">
        <f>F235+F231</f>
        <v>163712</v>
      </c>
      <c r="G230" s="41">
        <f>G235+G231</f>
        <v>0</v>
      </c>
      <c r="H230" s="41">
        <f>H235+H231</f>
        <v>163712</v>
      </c>
    </row>
    <row r="231" spans="1:8" ht="15.75">
      <c r="A231" s="37" t="s">
        <v>234</v>
      </c>
      <c r="B231" s="24" t="s">
        <v>17</v>
      </c>
      <c r="C231" s="24" t="s">
        <v>237</v>
      </c>
      <c r="D231" s="24"/>
      <c r="E231" s="26"/>
      <c r="F231" s="42">
        <f>F232</f>
        <v>83712</v>
      </c>
      <c r="G231" s="42">
        <f aca="true" t="shared" si="34" ref="G231:H233">G232</f>
        <v>0</v>
      </c>
      <c r="H231" s="42">
        <f t="shared" si="34"/>
        <v>83712</v>
      </c>
    </row>
    <row r="232" spans="1:8" ht="47.25">
      <c r="A232" s="37" t="s">
        <v>235</v>
      </c>
      <c r="B232" s="30" t="s">
        <v>17</v>
      </c>
      <c r="C232" s="24" t="s">
        <v>237</v>
      </c>
      <c r="D232" s="30" t="s">
        <v>390</v>
      </c>
      <c r="E232" s="30"/>
      <c r="F232" s="42">
        <f>F233</f>
        <v>83712</v>
      </c>
      <c r="G232" s="42">
        <f t="shared" si="34"/>
        <v>0</v>
      </c>
      <c r="H232" s="42">
        <f t="shared" si="34"/>
        <v>83712</v>
      </c>
    </row>
    <row r="233" spans="1:8" ht="17.25" customHeight="1">
      <c r="A233" s="37" t="s">
        <v>171</v>
      </c>
      <c r="B233" s="30" t="s">
        <v>17</v>
      </c>
      <c r="C233" s="24" t="s">
        <v>237</v>
      </c>
      <c r="D233" s="30" t="s">
        <v>390</v>
      </c>
      <c r="E233" s="30">
        <v>500</v>
      </c>
      <c r="F233" s="42">
        <f>F234</f>
        <v>83712</v>
      </c>
      <c r="G233" s="42">
        <f t="shared" si="34"/>
        <v>0</v>
      </c>
      <c r="H233" s="42">
        <f t="shared" si="34"/>
        <v>83712</v>
      </c>
    </row>
    <row r="234" spans="1:8" ht="15.75">
      <c r="A234" s="37" t="s">
        <v>236</v>
      </c>
      <c r="B234" s="26"/>
      <c r="C234" s="24" t="s">
        <v>237</v>
      </c>
      <c r="D234" s="30" t="s">
        <v>390</v>
      </c>
      <c r="E234" s="30">
        <v>540</v>
      </c>
      <c r="F234" s="42">
        <v>83712</v>
      </c>
      <c r="G234" s="42"/>
      <c r="H234" s="42">
        <f>F234+G234</f>
        <v>83712</v>
      </c>
    </row>
    <row r="235" spans="1:8" ht="15.75">
      <c r="A235" s="23" t="s">
        <v>202</v>
      </c>
      <c r="B235" s="24" t="s">
        <v>17</v>
      </c>
      <c r="C235" s="24" t="s">
        <v>203</v>
      </c>
      <c r="D235" s="24"/>
      <c r="E235" s="24"/>
      <c r="F235" s="42">
        <f>F236</f>
        <v>80000</v>
      </c>
      <c r="G235" s="42">
        <f aca="true" t="shared" si="35" ref="G235:H238">G236</f>
        <v>0</v>
      </c>
      <c r="H235" s="42">
        <f t="shared" si="35"/>
        <v>80000</v>
      </c>
    </row>
    <row r="236" spans="1:8" ht="15.75">
      <c r="A236" s="38" t="s">
        <v>204</v>
      </c>
      <c r="B236" s="30" t="s">
        <v>17</v>
      </c>
      <c r="C236" s="30" t="s">
        <v>205</v>
      </c>
      <c r="D236" s="30" t="s">
        <v>206</v>
      </c>
      <c r="E236" s="30"/>
      <c r="F236" s="42">
        <f>F237</f>
        <v>80000</v>
      </c>
      <c r="G236" s="42">
        <f t="shared" si="35"/>
        <v>0</v>
      </c>
      <c r="H236" s="42">
        <f t="shared" si="35"/>
        <v>80000</v>
      </c>
    </row>
    <row r="237" spans="1:8" ht="15.75">
      <c r="A237" s="38" t="s">
        <v>207</v>
      </c>
      <c r="B237" s="30" t="s">
        <v>17</v>
      </c>
      <c r="C237" s="30" t="s">
        <v>203</v>
      </c>
      <c r="D237" s="30" t="s">
        <v>208</v>
      </c>
      <c r="E237" s="30"/>
      <c r="F237" s="42">
        <f>F238</f>
        <v>80000</v>
      </c>
      <c r="G237" s="42">
        <f t="shared" si="35"/>
        <v>0</v>
      </c>
      <c r="H237" s="42">
        <f t="shared" si="35"/>
        <v>80000</v>
      </c>
    </row>
    <row r="238" spans="1:8" ht="31.5">
      <c r="A238" s="65" t="s">
        <v>27</v>
      </c>
      <c r="B238" s="30" t="s">
        <v>17</v>
      </c>
      <c r="C238" s="30" t="s">
        <v>203</v>
      </c>
      <c r="D238" s="30" t="s">
        <v>208</v>
      </c>
      <c r="E238" s="30" t="s">
        <v>28</v>
      </c>
      <c r="F238" s="42">
        <f>F239</f>
        <v>80000</v>
      </c>
      <c r="G238" s="42">
        <f t="shared" si="35"/>
        <v>0</v>
      </c>
      <c r="H238" s="42">
        <f t="shared" si="35"/>
        <v>80000</v>
      </c>
    </row>
    <row r="239" spans="1:8" ht="31.5">
      <c r="A239" s="65" t="s">
        <v>29</v>
      </c>
      <c r="B239" s="30" t="s">
        <v>17</v>
      </c>
      <c r="C239" s="30" t="s">
        <v>203</v>
      </c>
      <c r="D239" s="30" t="s">
        <v>208</v>
      </c>
      <c r="E239" s="30" t="s">
        <v>30</v>
      </c>
      <c r="F239" s="42">
        <v>80000</v>
      </c>
      <c r="G239" s="46"/>
      <c r="H239" s="46">
        <f>F239+G239</f>
        <v>80000</v>
      </c>
    </row>
  </sheetData>
  <sheetProtection/>
  <mergeCells count="2">
    <mergeCell ref="F1:H1"/>
    <mergeCell ref="A2:H2"/>
  </mergeCells>
  <printOptions/>
  <pageMargins left="0.5905511811023623" right="0.3937007874015748" top="0.3937007874015748" bottom="0.3937007874015748" header="0" footer="0"/>
  <pageSetup fitToHeight="0" fitToWidth="1" horizontalDpi="600" verticalDpi="600"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9"/>
  <sheetViews>
    <sheetView zoomScalePageLayoutView="0" workbookViewId="0" topLeftCell="A1">
      <selection activeCell="L6" sqref="L6"/>
    </sheetView>
  </sheetViews>
  <sheetFormatPr defaultColWidth="9.00390625" defaultRowHeight="15.75"/>
  <cols>
    <col min="1" max="1" width="48.875" style="12" customWidth="1"/>
    <col min="2" max="2" width="7.25390625" style="47" customWidth="1"/>
    <col min="3" max="3" width="14.75390625" style="14" customWidth="1"/>
    <col min="4" max="4" width="10.875" style="14" customWidth="1"/>
    <col min="5" max="5" width="14.75390625" style="14" customWidth="1"/>
    <col min="6" max="6" width="12.375" style="14" customWidth="1"/>
    <col min="7" max="7" width="14.375" style="14" customWidth="1"/>
    <col min="8" max="16384" width="9.00390625" style="14" customWidth="1"/>
  </cols>
  <sheetData>
    <row r="1" spans="2:7" ht="96" customHeight="1">
      <c r="B1" s="13"/>
      <c r="C1" s="49"/>
      <c r="D1" s="49"/>
      <c r="E1" s="182" t="s">
        <v>506</v>
      </c>
      <c r="F1" s="182"/>
      <c r="G1" s="182"/>
    </row>
    <row r="2" spans="1:7" ht="51" customHeight="1">
      <c r="A2" s="193" t="s">
        <v>443</v>
      </c>
      <c r="B2" s="193"/>
      <c r="C2" s="193"/>
      <c r="D2" s="193"/>
      <c r="E2" s="193"/>
      <c r="F2" s="193"/>
      <c r="G2" s="193"/>
    </row>
    <row r="3" spans="2:7" ht="12.75">
      <c r="B3" s="16"/>
      <c r="C3" s="12"/>
      <c r="D3" s="12"/>
      <c r="E3" s="17"/>
      <c r="G3" s="17" t="s">
        <v>11</v>
      </c>
    </row>
    <row r="4" spans="1:7" ht="94.5" customHeight="1">
      <c r="A4" s="18" t="s">
        <v>0</v>
      </c>
      <c r="B4" s="18" t="s">
        <v>13</v>
      </c>
      <c r="C4" s="18" t="s">
        <v>14</v>
      </c>
      <c r="D4" s="11" t="s">
        <v>15</v>
      </c>
      <c r="E4" s="110" t="s">
        <v>471</v>
      </c>
      <c r="F4" s="107" t="s">
        <v>472</v>
      </c>
      <c r="G4" s="108" t="s">
        <v>473</v>
      </c>
    </row>
    <row r="5" spans="1:7" ht="12.75" customHeight="1">
      <c r="A5" s="82">
        <v>1</v>
      </c>
      <c r="B5" s="83">
        <v>3</v>
      </c>
      <c r="C5" s="83">
        <v>4</v>
      </c>
      <c r="D5" s="83">
        <v>5</v>
      </c>
      <c r="E5" s="83">
        <v>6</v>
      </c>
      <c r="F5" s="83">
        <v>7</v>
      </c>
      <c r="G5" s="83">
        <v>8</v>
      </c>
    </row>
    <row r="6" spans="1:7" s="22" customFormat="1" ht="15.75">
      <c r="A6" s="19" t="s">
        <v>16</v>
      </c>
      <c r="B6" s="20"/>
      <c r="C6" s="20"/>
      <c r="D6" s="20"/>
      <c r="E6" s="21">
        <f>E7+E52+E61+E84+E116+E150+E165+E197+E223+E230</f>
        <v>77115348.21</v>
      </c>
      <c r="F6" s="21">
        <f>F7+F52+F61+F84+F116+F150+F165+F197+F223+F230</f>
        <v>5392612.98</v>
      </c>
      <c r="G6" s="21">
        <f>G7+G52+G61+G84+G116+G150+G165+G197+G223+G230</f>
        <v>82507961.18999998</v>
      </c>
    </row>
    <row r="7" spans="1:7" s="27" customFormat="1" ht="15.75">
      <c r="A7" s="25" t="s">
        <v>18</v>
      </c>
      <c r="B7" s="26" t="s">
        <v>19</v>
      </c>
      <c r="C7" s="24"/>
      <c r="D7" s="24"/>
      <c r="E7" s="21">
        <f>E8+E15+E25+E30</f>
        <v>20657167</v>
      </c>
      <c r="F7" s="21">
        <f>F8+F15+F25+F30</f>
        <v>3328607</v>
      </c>
      <c r="G7" s="21">
        <f>G8+G15+G25+G30</f>
        <v>23985774</v>
      </c>
    </row>
    <row r="8" spans="1:7" s="27" customFormat="1" ht="45" customHeight="1">
      <c r="A8" s="28" t="s">
        <v>20</v>
      </c>
      <c r="B8" s="24" t="s">
        <v>21</v>
      </c>
      <c r="C8" s="24"/>
      <c r="D8" s="24"/>
      <c r="E8" s="29">
        <f aca="true" t="shared" si="0" ref="E8:G9">E9</f>
        <v>315415</v>
      </c>
      <c r="F8" s="29">
        <f t="shared" si="0"/>
        <v>0</v>
      </c>
      <c r="G8" s="29">
        <f t="shared" si="0"/>
        <v>315415</v>
      </c>
    </row>
    <row r="9" spans="1:7" s="27" customFormat="1" ht="47.25">
      <c r="A9" s="28" t="s">
        <v>367</v>
      </c>
      <c r="B9" s="24" t="s">
        <v>21</v>
      </c>
      <c r="C9" s="30" t="s">
        <v>366</v>
      </c>
      <c r="D9" s="24"/>
      <c r="E9" s="29">
        <f t="shared" si="0"/>
        <v>315415</v>
      </c>
      <c r="F9" s="29">
        <f t="shared" si="0"/>
        <v>0</v>
      </c>
      <c r="G9" s="29">
        <f t="shared" si="0"/>
        <v>315415</v>
      </c>
    </row>
    <row r="10" spans="1:7" s="27" customFormat="1" ht="15.75">
      <c r="A10" s="23" t="s">
        <v>22</v>
      </c>
      <c r="B10" s="24" t="s">
        <v>21</v>
      </c>
      <c r="C10" s="30" t="s">
        <v>444</v>
      </c>
      <c r="D10" s="24"/>
      <c r="E10" s="29">
        <f>E13+E11</f>
        <v>315415</v>
      </c>
      <c r="F10" s="29">
        <f>F13+F11</f>
        <v>0</v>
      </c>
      <c r="G10" s="29">
        <f>G13+G11</f>
        <v>315415</v>
      </c>
    </row>
    <row r="11" spans="1:7" s="27" customFormat="1" ht="78.75">
      <c r="A11" s="28" t="s">
        <v>23</v>
      </c>
      <c r="B11" s="24" t="s">
        <v>21</v>
      </c>
      <c r="C11" s="30" t="s">
        <v>444</v>
      </c>
      <c r="D11" s="30" t="s">
        <v>24</v>
      </c>
      <c r="E11" s="29">
        <f>E12</f>
        <v>292415</v>
      </c>
      <c r="F11" s="29">
        <f>F12</f>
        <v>0</v>
      </c>
      <c r="G11" s="29">
        <f>G12</f>
        <v>292415</v>
      </c>
    </row>
    <row r="12" spans="1:7" s="27" customFormat="1" ht="31.5">
      <c r="A12" s="28" t="s">
        <v>25</v>
      </c>
      <c r="B12" s="24" t="s">
        <v>21</v>
      </c>
      <c r="C12" s="30" t="s">
        <v>444</v>
      </c>
      <c r="D12" s="30" t="s">
        <v>26</v>
      </c>
      <c r="E12" s="29">
        <v>292415</v>
      </c>
      <c r="F12" s="92"/>
      <c r="G12" s="29">
        <f>SUM(E12:F12)</f>
        <v>292415</v>
      </c>
    </row>
    <row r="13" spans="1:7" s="27" customFormat="1" ht="31.5">
      <c r="A13" s="28" t="s">
        <v>27</v>
      </c>
      <c r="B13" s="30" t="s">
        <v>21</v>
      </c>
      <c r="C13" s="30" t="s">
        <v>444</v>
      </c>
      <c r="D13" s="30" t="s">
        <v>28</v>
      </c>
      <c r="E13" s="29">
        <f>E14</f>
        <v>23000</v>
      </c>
      <c r="F13" s="29">
        <f>F14</f>
        <v>0</v>
      </c>
      <c r="G13" s="29">
        <f>G14</f>
        <v>23000</v>
      </c>
    </row>
    <row r="14" spans="1:7" s="27" customFormat="1" ht="31.5">
      <c r="A14" s="28" t="s">
        <v>29</v>
      </c>
      <c r="B14" s="30" t="s">
        <v>21</v>
      </c>
      <c r="C14" s="30" t="s">
        <v>444</v>
      </c>
      <c r="D14" s="30" t="s">
        <v>30</v>
      </c>
      <c r="E14" s="29">
        <v>23000</v>
      </c>
      <c r="F14" s="92"/>
      <c r="G14" s="29">
        <f>SUM(E14:F14)</f>
        <v>23000</v>
      </c>
    </row>
    <row r="15" spans="1:7" s="32" customFormat="1" ht="63">
      <c r="A15" s="23" t="s">
        <v>31</v>
      </c>
      <c r="B15" s="24" t="s">
        <v>32</v>
      </c>
      <c r="C15" s="31"/>
      <c r="D15" s="24"/>
      <c r="E15" s="29">
        <f>E16</f>
        <v>15298150</v>
      </c>
      <c r="F15" s="29">
        <f>F16</f>
        <v>428607</v>
      </c>
      <c r="G15" s="29">
        <f>G16</f>
        <v>15726757</v>
      </c>
    </row>
    <row r="16" spans="1:7" s="32" customFormat="1" ht="47.25">
      <c r="A16" s="28" t="s">
        <v>367</v>
      </c>
      <c r="B16" s="24" t="s">
        <v>32</v>
      </c>
      <c r="C16" s="30" t="s">
        <v>366</v>
      </c>
      <c r="D16" s="24"/>
      <c r="E16" s="29">
        <f>E17+E22</f>
        <v>15298150</v>
      </c>
      <c r="F16" s="29">
        <f>F17+F22</f>
        <v>428607</v>
      </c>
      <c r="G16" s="29">
        <f>G17+G22</f>
        <v>15726757</v>
      </c>
    </row>
    <row r="17" spans="1:7" s="32" customFormat="1" ht="15.75">
      <c r="A17" s="28" t="s">
        <v>22</v>
      </c>
      <c r="B17" s="30" t="s">
        <v>33</v>
      </c>
      <c r="C17" s="30" t="s">
        <v>368</v>
      </c>
      <c r="D17" s="24"/>
      <c r="E17" s="29">
        <f>E18+E20</f>
        <v>14424860</v>
      </c>
      <c r="F17" s="29">
        <f>F18+F20</f>
        <v>382224</v>
      </c>
      <c r="G17" s="29">
        <f>G18+G20</f>
        <v>14807084</v>
      </c>
    </row>
    <row r="18" spans="1:7" s="32" customFormat="1" ht="78.75">
      <c r="A18" s="28" t="s">
        <v>23</v>
      </c>
      <c r="B18" s="30" t="s">
        <v>33</v>
      </c>
      <c r="C18" s="30" t="s">
        <v>368</v>
      </c>
      <c r="D18" s="30" t="s">
        <v>24</v>
      </c>
      <c r="E18" s="29">
        <f>E19</f>
        <v>12344360</v>
      </c>
      <c r="F18" s="29">
        <f>F19</f>
        <v>282224</v>
      </c>
      <c r="G18" s="29">
        <f>G19</f>
        <v>12626584</v>
      </c>
    </row>
    <row r="19" spans="1:7" s="32" customFormat="1" ht="31.5">
      <c r="A19" s="28" t="s">
        <v>25</v>
      </c>
      <c r="B19" s="30" t="s">
        <v>33</v>
      </c>
      <c r="C19" s="30" t="s">
        <v>368</v>
      </c>
      <c r="D19" s="30" t="s">
        <v>26</v>
      </c>
      <c r="E19" s="29">
        <v>12344360</v>
      </c>
      <c r="F19" s="29">
        <v>282224</v>
      </c>
      <c r="G19" s="29">
        <f>SUM(E19:F19)</f>
        <v>12626584</v>
      </c>
    </row>
    <row r="20" spans="1:7" s="32" customFormat="1" ht="31.5">
      <c r="A20" s="28" t="s">
        <v>27</v>
      </c>
      <c r="B20" s="30" t="s">
        <v>33</v>
      </c>
      <c r="C20" s="30" t="s">
        <v>368</v>
      </c>
      <c r="D20" s="30" t="s">
        <v>28</v>
      </c>
      <c r="E20" s="29">
        <f>E21</f>
        <v>2080500</v>
      </c>
      <c r="F20" s="29">
        <f>F21</f>
        <v>100000</v>
      </c>
      <c r="G20" s="29">
        <f>G21</f>
        <v>2180500</v>
      </c>
    </row>
    <row r="21" spans="1:7" s="32" customFormat="1" ht="31.5">
      <c r="A21" s="28" t="s">
        <v>29</v>
      </c>
      <c r="B21" s="30" t="s">
        <v>33</v>
      </c>
      <c r="C21" s="30" t="s">
        <v>368</v>
      </c>
      <c r="D21" s="30" t="s">
        <v>30</v>
      </c>
      <c r="E21" s="29">
        <v>2080500</v>
      </c>
      <c r="F21" s="29">
        <v>100000</v>
      </c>
      <c r="G21" s="29">
        <f>SUM(E21:F21)</f>
        <v>2180500</v>
      </c>
    </row>
    <row r="22" spans="1:7" s="32" customFormat="1" ht="47.25">
      <c r="A22" s="23" t="s">
        <v>36</v>
      </c>
      <c r="B22" s="30" t="s">
        <v>33</v>
      </c>
      <c r="C22" s="30" t="s">
        <v>369</v>
      </c>
      <c r="D22" s="24"/>
      <c r="E22" s="29">
        <f aca="true" t="shared" si="1" ref="E22:G23">E23</f>
        <v>873290</v>
      </c>
      <c r="F22" s="29">
        <f t="shared" si="1"/>
        <v>46383</v>
      </c>
      <c r="G22" s="29">
        <f t="shared" si="1"/>
        <v>919673</v>
      </c>
    </row>
    <row r="23" spans="1:7" s="32" customFormat="1" ht="78.75">
      <c r="A23" s="28" t="s">
        <v>23</v>
      </c>
      <c r="B23" s="30" t="s">
        <v>33</v>
      </c>
      <c r="C23" s="30" t="s">
        <v>369</v>
      </c>
      <c r="D23" s="30" t="s">
        <v>24</v>
      </c>
      <c r="E23" s="29">
        <f t="shared" si="1"/>
        <v>873290</v>
      </c>
      <c r="F23" s="29">
        <f t="shared" si="1"/>
        <v>46383</v>
      </c>
      <c r="G23" s="29">
        <f t="shared" si="1"/>
        <v>919673</v>
      </c>
    </row>
    <row r="24" spans="1:7" s="32" customFormat="1" ht="31.5">
      <c r="A24" s="28" t="s">
        <v>25</v>
      </c>
      <c r="B24" s="30" t="s">
        <v>33</v>
      </c>
      <c r="C24" s="30" t="s">
        <v>369</v>
      </c>
      <c r="D24" s="30" t="s">
        <v>26</v>
      </c>
      <c r="E24" s="29">
        <v>873290</v>
      </c>
      <c r="F24" s="29">
        <v>46383</v>
      </c>
      <c r="G24" s="29">
        <f>SUM(E24:F24)</f>
        <v>919673</v>
      </c>
    </row>
    <row r="25" spans="1:7" s="32" customFormat="1" ht="15.75">
      <c r="A25" s="23" t="s">
        <v>37</v>
      </c>
      <c r="B25" s="24" t="s">
        <v>38</v>
      </c>
      <c r="C25" s="24"/>
      <c r="D25" s="24"/>
      <c r="E25" s="29">
        <f>E26</f>
        <v>100000</v>
      </c>
      <c r="F25" s="29">
        <f aca="true" t="shared" si="2" ref="F25:G28">F26</f>
        <v>300000</v>
      </c>
      <c r="G25" s="29">
        <f t="shared" si="2"/>
        <v>400000</v>
      </c>
    </row>
    <row r="26" spans="1:7" s="32" customFormat="1" ht="47.25">
      <c r="A26" s="28" t="s">
        <v>39</v>
      </c>
      <c r="B26" s="30" t="s">
        <v>38</v>
      </c>
      <c r="C26" s="30" t="s">
        <v>40</v>
      </c>
      <c r="D26" s="30"/>
      <c r="E26" s="29">
        <f>E27</f>
        <v>100000</v>
      </c>
      <c r="F26" s="29">
        <f t="shared" si="2"/>
        <v>300000</v>
      </c>
      <c r="G26" s="29">
        <f t="shared" si="2"/>
        <v>400000</v>
      </c>
    </row>
    <row r="27" spans="1:7" s="32" customFormat="1" ht="14.25" customHeight="1">
      <c r="A27" s="28" t="s">
        <v>41</v>
      </c>
      <c r="B27" s="30" t="s">
        <v>38</v>
      </c>
      <c r="C27" s="30" t="s">
        <v>370</v>
      </c>
      <c r="D27" s="30"/>
      <c r="E27" s="29">
        <f>E28</f>
        <v>100000</v>
      </c>
      <c r="F27" s="29">
        <f t="shared" si="2"/>
        <v>300000</v>
      </c>
      <c r="G27" s="29">
        <f t="shared" si="2"/>
        <v>400000</v>
      </c>
    </row>
    <row r="28" spans="1:7" s="32" customFormat="1" ht="15.75">
      <c r="A28" s="28" t="s">
        <v>34</v>
      </c>
      <c r="B28" s="30" t="s">
        <v>38</v>
      </c>
      <c r="C28" s="30" t="s">
        <v>370</v>
      </c>
      <c r="D28" s="30" t="s">
        <v>35</v>
      </c>
      <c r="E28" s="29">
        <f>E29</f>
        <v>100000</v>
      </c>
      <c r="F28" s="29">
        <f t="shared" si="2"/>
        <v>300000</v>
      </c>
      <c r="G28" s="29">
        <f t="shared" si="2"/>
        <v>400000</v>
      </c>
    </row>
    <row r="29" spans="1:7" s="32" customFormat="1" ht="15.75">
      <c r="A29" s="28" t="s">
        <v>42</v>
      </c>
      <c r="B29" s="30" t="s">
        <v>38</v>
      </c>
      <c r="C29" s="30" t="s">
        <v>370</v>
      </c>
      <c r="D29" s="30" t="s">
        <v>43</v>
      </c>
      <c r="E29" s="29">
        <v>100000</v>
      </c>
      <c r="F29" s="29">
        <v>300000</v>
      </c>
      <c r="G29" s="29">
        <f>SUM(E29:F29)</f>
        <v>400000</v>
      </c>
    </row>
    <row r="30" spans="1:7" s="32" customFormat="1" ht="15.75">
      <c r="A30" s="23" t="s">
        <v>44</v>
      </c>
      <c r="B30" s="24" t="s">
        <v>45</v>
      </c>
      <c r="C30" s="31"/>
      <c r="D30" s="24"/>
      <c r="E30" s="29">
        <f>E32+E41+E49</f>
        <v>4943602</v>
      </c>
      <c r="F30" s="29">
        <f>F32+F41+F49</f>
        <v>2600000</v>
      </c>
      <c r="G30" s="29">
        <f>G32+G41+G49</f>
        <v>7543602</v>
      </c>
    </row>
    <row r="31" spans="1:7" s="32" customFormat="1" ht="47.25">
      <c r="A31" s="28" t="s">
        <v>367</v>
      </c>
      <c r="B31" s="30" t="s">
        <v>45</v>
      </c>
      <c r="C31" s="30" t="s">
        <v>366</v>
      </c>
      <c r="D31" s="24"/>
      <c r="E31" s="29">
        <f>E32</f>
        <v>768786</v>
      </c>
      <c r="F31" s="29">
        <f>F32</f>
        <v>2600000</v>
      </c>
      <c r="G31" s="29">
        <f>G32</f>
        <v>3368786</v>
      </c>
    </row>
    <row r="32" spans="1:7" s="32" customFormat="1" ht="15.75">
      <c r="A32" s="28" t="s">
        <v>52</v>
      </c>
      <c r="B32" s="30" t="s">
        <v>45</v>
      </c>
      <c r="C32" s="30" t="s">
        <v>371</v>
      </c>
      <c r="D32" s="30"/>
      <c r="E32" s="29">
        <f>E35+E37+E33+E39</f>
        <v>768786</v>
      </c>
      <c r="F32" s="29">
        <f>F35+F37+F33+F39</f>
        <v>2600000</v>
      </c>
      <c r="G32" s="29">
        <f>G35+G37+G33+G39</f>
        <v>3368786</v>
      </c>
    </row>
    <row r="33" spans="1:7" s="32" customFormat="1" ht="15.75">
      <c r="A33" s="28" t="s">
        <v>222</v>
      </c>
      <c r="B33" s="30" t="s">
        <v>45</v>
      </c>
      <c r="C33" s="30" t="s">
        <v>371</v>
      </c>
      <c r="D33" s="30" t="s">
        <v>24</v>
      </c>
      <c r="E33" s="29">
        <f>E34</f>
        <v>165786</v>
      </c>
      <c r="F33" s="29">
        <f>F34</f>
        <v>0</v>
      </c>
      <c r="G33" s="29">
        <f>G34</f>
        <v>165786</v>
      </c>
    </row>
    <row r="34" spans="1:7" s="32" customFormat="1" ht="31.5">
      <c r="A34" s="28" t="s">
        <v>25</v>
      </c>
      <c r="B34" s="30" t="s">
        <v>45</v>
      </c>
      <c r="C34" s="30" t="s">
        <v>371</v>
      </c>
      <c r="D34" s="30" t="s">
        <v>26</v>
      </c>
      <c r="E34" s="29">
        <v>165786</v>
      </c>
      <c r="F34" s="93"/>
      <c r="G34" s="29">
        <f>SUM(E34:F34)</f>
        <v>165786</v>
      </c>
    </row>
    <row r="35" spans="1:7" s="32" customFormat="1" ht="31.5">
      <c r="A35" s="28" t="s">
        <v>27</v>
      </c>
      <c r="B35" s="30" t="s">
        <v>45</v>
      </c>
      <c r="C35" s="30" t="s">
        <v>371</v>
      </c>
      <c r="D35" s="30" t="s">
        <v>28</v>
      </c>
      <c r="E35" s="29">
        <f>E36</f>
        <v>485000</v>
      </c>
      <c r="F35" s="29">
        <f>F36</f>
        <v>2600000</v>
      </c>
      <c r="G35" s="29">
        <f>G36</f>
        <v>3085000</v>
      </c>
    </row>
    <row r="36" spans="1:7" s="32" customFormat="1" ht="31.5">
      <c r="A36" s="28" t="s">
        <v>29</v>
      </c>
      <c r="B36" s="30" t="s">
        <v>45</v>
      </c>
      <c r="C36" s="30" t="s">
        <v>371</v>
      </c>
      <c r="D36" s="30" t="s">
        <v>30</v>
      </c>
      <c r="E36" s="29">
        <v>485000</v>
      </c>
      <c r="F36" s="29">
        <v>2600000</v>
      </c>
      <c r="G36" s="29">
        <f>SUM(E36:F36)</f>
        <v>3085000</v>
      </c>
    </row>
    <row r="37" spans="1:7" s="32" customFormat="1" ht="15.75">
      <c r="A37" s="28" t="s">
        <v>53</v>
      </c>
      <c r="B37" s="30" t="s">
        <v>45</v>
      </c>
      <c r="C37" s="30" t="s">
        <v>371</v>
      </c>
      <c r="D37" s="30" t="s">
        <v>54</v>
      </c>
      <c r="E37" s="29">
        <f>E38</f>
        <v>73000</v>
      </c>
      <c r="F37" s="29">
        <f>F38</f>
        <v>0</v>
      </c>
      <c r="G37" s="29">
        <f>G38</f>
        <v>73000</v>
      </c>
    </row>
    <row r="38" spans="1:7" s="32" customFormat="1" ht="15.75">
      <c r="A38" s="28" t="s">
        <v>245</v>
      </c>
      <c r="B38" s="30" t="s">
        <v>45</v>
      </c>
      <c r="C38" s="30" t="s">
        <v>371</v>
      </c>
      <c r="D38" s="30" t="s">
        <v>246</v>
      </c>
      <c r="E38" s="29">
        <v>73000</v>
      </c>
      <c r="F38" s="93"/>
      <c r="G38" s="29">
        <f>SUM(E38:F38)</f>
        <v>73000</v>
      </c>
    </row>
    <row r="39" spans="1:7" s="32" customFormat="1" ht="15.75">
      <c r="A39" s="28" t="s">
        <v>34</v>
      </c>
      <c r="B39" s="30" t="s">
        <v>45</v>
      </c>
      <c r="C39" s="30" t="s">
        <v>371</v>
      </c>
      <c r="D39" s="30" t="s">
        <v>35</v>
      </c>
      <c r="E39" s="29">
        <f>E40</f>
        <v>45000</v>
      </c>
      <c r="F39" s="29">
        <f>F40</f>
        <v>0</v>
      </c>
      <c r="G39" s="29">
        <f>G40</f>
        <v>45000</v>
      </c>
    </row>
    <row r="40" spans="1:7" s="32" customFormat="1" ht="15.75">
      <c r="A40" s="28" t="s">
        <v>372</v>
      </c>
      <c r="B40" s="30" t="s">
        <v>45</v>
      </c>
      <c r="C40" s="30" t="s">
        <v>371</v>
      </c>
      <c r="D40" s="30" t="s">
        <v>373</v>
      </c>
      <c r="E40" s="29">
        <v>45000</v>
      </c>
      <c r="F40" s="93"/>
      <c r="G40" s="29">
        <f>SUM(E40:F40)</f>
        <v>45000</v>
      </c>
    </row>
    <row r="41" spans="1:7" s="32" customFormat="1" ht="31.5">
      <c r="A41" s="23" t="s">
        <v>46</v>
      </c>
      <c r="B41" s="24" t="s">
        <v>45</v>
      </c>
      <c r="C41" s="24" t="s">
        <v>47</v>
      </c>
      <c r="D41" s="24"/>
      <c r="E41" s="29">
        <f aca="true" t="shared" si="3" ref="E41:G42">E42</f>
        <v>3565480</v>
      </c>
      <c r="F41" s="29">
        <f t="shared" si="3"/>
        <v>0</v>
      </c>
      <c r="G41" s="29">
        <f t="shared" si="3"/>
        <v>3565480</v>
      </c>
    </row>
    <row r="42" spans="1:7" s="32" customFormat="1" ht="63">
      <c r="A42" s="23" t="s">
        <v>48</v>
      </c>
      <c r="B42" s="24" t="s">
        <v>45</v>
      </c>
      <c r="C42" s="24" t="s">
        <v>49</v>
      </c>
      <c r="D42" s="24"/>
      <c r="E42" s="29">
        <f t="shared" si="3"/>
        <v>3565480</v>
      </c>
      <c r="F42" s="29">
        <f t="shared" si="3"/>
        <v>0</v>
      </c>
      <c r="G42" s="29">
        <f t="shared" si="3"/>
        <v>3565480</v>
      </c>
    </row>
    <row r="43" spans="1:7" s="32" customFormat="1" ht="47.25">
      <c r="A43" s="23" t="s">
        <v>50</v>
      </c>
      <c r="B43" s="24" t="s">
        <v>45</v>
      </c>
      <c r="C43" s="24" t="s">
        <v>51</v>
      </c>
      <c r="D43" s="24"/>
      <c r="E43" s="29">
        <f>E44+E47</f>
        <v>3565480</v>
      </c>
      <c r="F43" s="29">
        <f>F44+F47</f>
        <v>0</v>
      </c>
      <c r="G43" s="29">
        <f>G44+G47</f>
        <v>3565480</v>
      </c>
    </row>
    <row r="44" spans="1:7" s="32" customFormat="1" ht="78.75">
      <c r="A44" s="28" t="s">
        <v>23</v>
      </c>
      <c r="B44" s="24" t="s">
        <v>45</v>
      </c>
      <c r="C44" s="24" t="s">
        <v>51</v>
      </c>
      <c r="D44" s="24" t="s">
        <v>24</v>
      </c>
      <c r="E44" s="29">
        <f>E46+E45</f>
        <v>3460480</v>
      </c>
      <c r="F44" s="29">
        <f>F46+F45</f>
        <v>0</v>
      </c>
      <c r="G44" s="29">
        <f>G46+G45</f>
        <v>3460480</v>
      </c>
    </row>
    <row r="45" spans="1:7" s="32" customFormat="1" ht="15.75">
      <c r="A45" s="28" t="s">
        <v>222</v>
      </c>
      <c r="B45" s="24" t="s">
        <v>45</v>
      </c>
      <c r="C45" s="24" t="s">
        <v>51</v>
      </c>
      <c r="D45" s="24" t="s">
        <v>223</v>
      </c>
      <c r="E45" s="29">
        <v>70000</v>
      </c>
      <c r="F45" s="29"/>
      <c r="G45" s="29">
        <f>SUM(E45:F45)</f>
        <v>70000</v>
      </c>
    </row>
    <row r="46" spans="1:7" s="32" customFormat="1" ht="31.5">
      <c r="A46" s="28" t="s">
        <v>25</v>
      </c>
      <c r="B46" s="24" t="s">
        <v>45</v>
      </c>
      <c r="C46" s="24" t="s">
        <v>51</v>
      </c>
      <c r="D46" s="24" t="s">
        <v>26</v>
      </c>
      <c r="E46" s="29">
        <v>3390480</v>
      </c>
      <c r="F46" s="93"/>
      <c r="G46" s="29">
        <f>SUM(E46:F46)</f>
        <v>3390480</v>
      </c>
    </row>
    <row r="47" spans="1:7" s="32" customFormat="1" ht="31.5">
      <c r="A47" s="28" t="s">
        <v>27</v>
      </c>
      <c r="B47" s="24" t="s">
        <v>45</v>
      </c>
      <c r="C47" s="24" t="s">
        <v>51</v>
      </c>
      <c r="D47" s="24" t="s">
        <v>28</v>
      </c>
      <c r="E47" s="29">
        <f>E48</f>
        <v>105000</v>
      </c>
      <c r="F47" s="29">
        <f>F48</f>
        <v>0</v>
      </c>
      <c r="G47" s="29">
        <f>G48</f>
        <v>105000</v>
      </c>
    </row>
    <row r="48" spans="1:7" s="32" customFormat="1" ht="31.5">
      <c r="A48" s="28" t="s">
        <v>29</v>
      </c>
      <c r="B48" s="24" t="s">
        <v>45</v>
      </c>
      <c r="C48" s="24" t="s">
        <v>51</v>
      </c>
      <c r="D48" s="24" t="s">
        <v>30</v>
      </c>
      <c r="E48" s="29">
        <v>105000</v>
      </c>
      <c r="F48" s="93"/>
      <c r="G48" s="29">
        <f>SUM(E48:F48)</f>
        <v>105000</v>
      </c>
    </row>
    <row r="49" spans="1:7" s="32" customFormat="1" ht="47.25">
      <c r="A49" s="28" t="s">
        <v>476</v>
      </c>
      <c r="B49" s="24" t="s">
        <v>45</v>
      </c>
      <c r="C49" s="24" t="s">
        <v>477</v>
      </c>
      <c r="D49" s="24"/>
      <c r="E49" s="29">
        <f aca="true" t="shared" si="4" ref="E49:G50">E50</f>
        <v>609336</v>
      </c>
      <c r="F49" s="29">
        <f t="shared" si="4"/>
        <v>0</v>
      </c>
      <c r="G49" s="29">
        <f t="shared" si="4"/>
        <v>609336</v>
      </c>
    </row>
    <row r="50" spans="1:7" s="32" customFormat="1" ht="78.75">
      <c r="A50" s="28" t="s">
        <v>23</v>
      </c>
      <c r="B50" s="24" t="s">
        <v>45</v>
      </c>
      <c r="C50" s="24" t="s">
        <v>477</v>
      </c>
      <c r="D50" s="30" t="s">
        <v>24</v>
      </c>
      <c r="E50" s="29">
        <f t="shared" si="4"/>
        <v>609336</v>
      </c>
      <c r="F50" s="29">
        <f t="shared" si="4"/>
        <v>0</v>
      </c>
      <c r="G50" s="29">
        <f t="shared" si="4"/>
        <v>609336</v>
      </c>
    </row>
    <row r="51" spans="1:7" s="32" customFormat="1" ht="31.5">
      <c r="A51" s="28" t="s">
        <v>25</v>
      </c>
      <c r="B51" s="24" t="s">
        <v>45</v>
      </c>
      <c r="C51" s="24" t="s">
        <v>477</v>
      </c>
      <c r="D51" s="30" t="s">
        <v>26</v>
      </c>
      <c r="E51" s="29">
        <v>609336</v>
      </c>
      <c r="F51" s="21"/>
      <c r="G51" s="29">
        <f>SUM(E51:F51)</f>
        <v>609336</v>
      </c>
    </row>
    <row r="52" spans="1:7" s="32" customFormat="1" ht="15.75">
      <c r="A52" s="25" t="s">
        <v>55</v>
      </c>
      <c r="B52" s="26" t="s">
        <v>56</v>
      </c>
      <c r="C52" s="24"/>
      <c r="D52" s="26"/>
      <c r="E52" s="21">
        <f>E53</f>
        <v>902900</v>
      </c>
      <c r="F52" s="21">
        <f aca="true" t="shared" si="5" ref="F52:G55">F53</f>
        <v>0</v>
      </c>
      <c r="G52" s="21">
        <f t="shared" si="5"/>
        <v>902900</v>
      </c>
    </row>
    <row r="53" spans="1:7" s="32" customFormat="1" ht="15.75">
      <c r="A53" s="23" t="s">
        <v>57</v>
      </c>
      <c r="B53" s="24" t="s">
        <v>58</v>
      </c>
      <c r="C53" s="24"/>
      <c r="D53" s="24"/>
      <c r="E53" s="29">
        <f>E54</f>
        <v>902900</v>
      </c>
      <c r="F53" s="29">
        <f t="shared" si="5"/>
        <v>0</v>
      </c>
      <c r="G53" s="29">
        <f t="shared" si="5"/>
        <v>902900</v>
      </c>
    </row>
    <row r="54" spans="1:7" s="32" customFormat="1" ht="31.5">
      <c r="A54" s="33" t="s">
        <v>59</v>
      </c>
      <c r="B54" s="34" t="s">
        <v>60</v>
      </c>
      <c r="C54" s="34" t="s">
        <v>61</v>
      </c>
      <c r="D54" s="24"/>
      <c r="E54" s="29">
        <f>E55</f>
        <v>902900</v>
      </c>
      <c r="F54" s="29">
        <f t="shared" si="5"/>
        <v>0</v>
      </c>
      <c r="G54" s="29">
        <f t="shared" si="5"/>
        <v>902900</v>
      </c>
    </row>
    <row r="55" spans="1:7" s="32" customFormat="1" ht="15.75">
      <c r="A55" s="33" t="s">
        <v>62</v>
      </c>
      <c r="B55" s="34" t="s">
        <v>60</v>
      </c>
      <c r="C55" s="34" t="s">
        <v>63</v>
      </c>
      <c r="D55" s="24"/>
      <c r="E55" s="29">
        <f>E56</f>
        <v>902900</v>
      </c>
      <c r="F55" s="29">
        <f t="shared" si="5"/>
        <v>0</v>
      </c>
      <c r="G55" s="29">
        <f t="shared" si="5"/>
        <v>902900</v>
      </c>
    </row>
    <row r="56" spans="1:7" s="32" customFormat="1" ht="31.5">
      <c r="A56" s="35" t="s">
        <v>64</v>
      </c>
      <c r="B56" s="34" t="s">
        <v>60</v>
      </c>
      <c r="C56" s="34" t="s">
        <v>65</v>
      </c>
      <c r="D56" s="24"/>
      <c r="E56" s="29">
        <f>E57+E59</f>
        <v>902900</v>
      </c>
      <c r="F56" s="29">
        <f>F57+F59</f>
        <v>0</v>
      </c>
      <c r="G56" s="29">
        <f>G57+G59</f>
        <v>902900</v>
      </c>
    </row>
    <row r="57" spans="1:7" s="32" customFormat="1" ht="63">
      <c r="A57" s="23" t="s">
        <v>66</v>
      </c>
      <c r="B57" s="24" t="s">
        <v>58</v>
      </c>
      <c r="C57" s="34" t="s">
        <v>65</v>
      </c>
      <c r="D57" s="24" t="s">
        <v>24</v>
      </c>
      <c r="E57" s="29">
        <f>E58</f>
        <v>812859</v>
      </c>
      <c r="F57" s="29">
        <f>F58</f>
        <v>0</v>
      </c>
      <c r="G57" s="29">
        <f>G58</f>
        <v>812859</v>
      </c>
    </row>
    <row r="58" spans="1:7" s="32" customFormat="1" ht="31.5">
      <c r="A58" s="23" t="s">
        <v>67</v>
      </c>
      <c r="B58" s="24" t="s">
        <v>58</v>
      </c>
      <c r="C58" s="34" t="s">
        <v>65</v>
      </c>
      <c r="D58" s="24" t="s">
        <v>26</v>
      </c>
      <c r="E58" s="36">
        <v>812859</v>
      </c>
      <c r="F58" s="93"/>
      <c r="G58" s="117">
        <f>SUM(E58:F58)</f>
        <v>812859</v>
      </c>
    </row>
    <row r="59" spans="1:7" s="32" customFormat="1" ht="31.5">
      <c r="A59" s="23" t="s">
        <v>68</v>
      </c>
      <c r="B59" s="24" t="s">
        <v>58</v>
      </c>
      <c r="C59" s="34" t="s">
        <v>65</v>
      </c>
      <c r="D59" s="24" t="s">
        <v>28</v>
      </c>
      <c r="E59" s="29">
        <f>E60</f>
        <v>90041</v>
      </c>
      <c r="F59" s="29">
        <f>F60</f>
        <v>0</v>
      </c>
      <c r="G59" s="29">
        <f>G60</f>
        <v>90041</v>
      </c>
    </row>
    <row r="60" spans="1:7" s="32" customFormat="1" ht="31.5">
      <c r="A60" s="23" t="s">
        <v>69</v>
      </c>
      <c r="B60" s="24" t="s">
        <v>58</v>
      </c>
      <c r="C60" s="34" t="s">
        <v>65</v>
      </c>
      <c r="D60" s="24" t="s">
        <v>30</v>
      </c>
      <c r="E60" s="36">
        <v>90041</v>
      </c>
      <c r="F60" s="93"/>
      <c r="G60" s="117">
        <f>SUM(E60:F60)</f>
        <v>90041</v>
      </c>
    </row>
    <row r="61" spans="1:7" s="32" customFormat="1" ht="31.5">
      <c r="A61" s="25" t="s">
        <v>70</v>
      </c>
      <c r="B61" s="26" t="s">
        <v>71</v>
      </c>
      <c r="C61" s="24"/>
      <c r="D61" s="26"/>
      <c r="E61" s="21">
        <f>E62+E68+E74</f>
        <v>888000</v>
      </c>
      <c r="F61" s="21">
        <f>F62+F68+F74</f>
        <v>0</v>
      </c>
      <c r="G61" s="21">
        <f>G62+G68+G74</f>
        <v>888000</v>
      </c>
    </row>
    <row r="62" spans="1:7" s="32" customFormat="1" ht="15.75">
      <c r="A62" s="38" t="s">
        <v>408</v>
      </c>
      <c r="B62" s="55" t="s">
        <v>238</v>
      </c>
      <c r="C62" s="55"/>
      <c r="D62" s="55"/>
      <c r="E62" s="69">
        <f>E63</f>
        <v>55000</v>
      </c>
      <c r="F62" s="69">
        <f aca="true" t="shared" si="6" ref="F62:G66">F63</f>
        <v>0</v>
      </c>
      <c r="G62" s="69">
        <f t="shared" si="6"/>
        <v>55000</v>
      </c>
    </row>
    <row r="63" spans="1:7" s="32" customFormat="1" ht="47.25">
      <c r="A63" s="38" t="s">
        <v>409</v>
      </c>
      <c r="B63" s="55" t="s">
        <v>238</v>
      </c>
      <c r="C63" s="55" t="s">
        <v>73</v>
      </c>
      <c r="D63" s="55"/>
      <c r="E63" s="69">
        <f>E64</f>
        <v>55000</v>
      </c>
      <c r="F63" s="69">
        <f t="shared" si="6"/>
        <v>0</v>
      </c>
      <c r="G63" s="69">
        <f t="shared" si="6"/>
        <v>55000</v>
      </c>
    </row>
    <row r="64" spans="1:7" s="32" customFormat="1" ht="31.5">
      <c r="A64" s="38" t="s">
        <v>239</v>
      </c>
      <c r="B64" s="55" t="s">
        <v>238</v>
      </c>
      <c r="C64" s="55" t="s">
        <v>410</v>
      </c>
      <c r="D64" s="55"/>
      <c r="E64" s="69">
        <f>E65</f>
        <v>55000</v>
      </c>
      <c r="F64" s="69">
        <f t="shared" si="6"/>
        <v>0</v>
      </c>
      <c r="G64" s="69">
        <f t="shared" si="6"/>
        <v>55000</v>
      </c>
    </row>
    <row r="65" spans="1:7" s="32" customFormat="1" ht="17.25" customHeight="1">
      <c r="A65" s="38" t="s">
        <v>240</v>
      </c>
      <c r="B65" s="55" t="s">
        <v>238</v>
      </c>
      <c r="C65" s="55" t="s">
        <v>241</v>
      </c>
      <c r="D65" s="55" t="s">
        <v>74</v>
      </c>
      <c r="E65" s="69">
        <f>E66</f>
        <v>55000</v>
      </c>
      <c r="F65" s="69">
        <f t="shared" si="6"/>
        <v>0</v>
      </c>
      <c r="G65" s="69">
        <f t="shared" si="6"/>
        <v>55000</v>
      </c>
    </row>
    <row r="66" spans="1:7" s="32" customFormat="1" ht="31.5">
      <c r="A66" s="38" t="s">
        <v>27</v>
      </c>
      <c r="B66" s="55" t="s">
        <v>238</v>
      </c>
      <c r="C66" s="55" t="s">
        <v>241</v>
      </c>
      <c r="D66" s="55" t="s">
        <v>28</v>
      </c>
      <c r="E66" s="69">
        <f>E67</f>
        <v>55000</v>
      </c>
      <c r="F66" s="69">
        <f t="shared" si="6"/>
        <v>0</v>
      </c>
      <c r="G66" s="69">
        <f t="shared" si="6"/>
        <v>55000</v>
      </c>
    </row>
    <row r="67" spans="1:7" s="32" customFormat="1" ht="31.5">
      <c r="A67" s="38" t="s">
        <v>29</v>
      </c>
      <c r="B67" s="55" t="s">
        <v>238</v>
      </c>
      <c r="C67" s="55" t="s">
        <v>241</v>
      </c>
      <c r="D67" s="55" t="s">
        <v>30</v>
      </c>
      <c r="E67" s="69">
        <v>55000</v>
      </c>
      <c r="F67" s="93"/>
      <c r="G67" s="69">
        <f>SUM(E67:F67)</f>
        <v>55000</v>
      </c>
    </row>
    <row r="68" spans="1:7" s="32" customFormat="1" ht="47.25">
      <c r="A68" s="38" t="s">
        <v>411</v>
      </c>
      <c r="B68" s="55" t="s">
        <v>412</v>
      </c>
      <c r="C68" s="55"/>
      <c r="D68" s="55"/>
      <c r="E68" s="70">
        <f>E69</f>
        <v>94000</v>
      </c>
      <c r="F68" s="70">
        <f aca="true" t="shared" si="7" ref="F68:G72">F69</f>
        <v>0</v>
      </c>
      <c r="G68" s="69">
        <f t="shared" si="7"/>
        <v>94000</v>
      </c>
    </row>
    <row r="69" spans="1:7" s="32" customFormat="1" ht="47.25">
      <c r="A69" s="38" t="s">
        <v>413</v>
      </c>
      <c r="B69" s="55" t="s">
        <v>412</v>
      </c>
      <c r="C69" s="55" t="s">
        <v>73</v>
      </c>
      <c r="D69" s="55"/>
      <c r="E69" s="70">
        <f>E70</f>
        <v>94000</v>
      </c>
      <c r="F69" s="70">
        <f t="shared" si="7"/>
        <v>0</v>
      </c>
      <c r="G69" s="69">
        <f t="shared" si="7"/>
        <v>94000</v>
      </c>
    </row>
    <row r="70" spans="1:7" s="32" customFormat="1" ht="94.5">
      <c r="A70" s="38" t="s">
        <v>414</v>
      </c>
      <c r="B70" s="55" t="s">
        <v>412</v>
      </c>
      <c r="C70" s="55" t="s">
        <v>415</v>
      </c>
      <c r="D70" s="55"/>
      <c r="E70" s="70">
        <f>E71</f>
        <v>94000</v>
      </c>
      <c r="F70" s="70">
        <f t="shared" si="7"/>
        <v>0</v>
      </c>
      <c r="G70" s="69">
        <f t="shared" si="7"/>
        <v>94000</v>
      </c>
    </row>
    <row r="71" spans="1:7" s="32" customFormat="1" ht="31.5">
      <c r="A71" s="38" t="s">
        <v>416</v>
      </c>
      <c r="B71" s="55" t="s">
        <v>412</v>
      </c>
      <c r="C71" s="55" t="s">
        <v>417</v>
      </c>
      <c r="D71" s="55"/>
      <c r="E71" s="70">
        <f>E72</f>
        <v>94000</v>
      </c>
      <c r="F71" s="70">
        <f t="shared" si="7"/>
        <v>0</v>
      </c>
      <c r="G71" s="69">
        <f t="shared" si="7"/>
        <v>94000</v>
      </c>
    </row>
    <row r="72" spans="1:7" s="32" customFormat="1" ht="31.5">
      <c r="A72" s="38" t="s">
        <v>27</v>
      </c>
      <c r="B72" s="55" t="s">
        <v>412</v>
      </c>
      <c r="C72" s="55" t="s">
        <v>417</v>
      </c>
      <c r="D72" s="55">
        <v>200</v>
      </c>
      <c r="E72" s="70">
        <f>E73</f>
        <v>94000</v>
      </c>
      <c r="F72" s="70">
        <f t="shared" si="7"/>
        <v>0</v>
      </c>
      <c r="G72" s="69">
        <f t="shared" si="7"/>
        <v>94000</v>
      </c>
    </row>
    <row r="73" spans="1:7" s="32" customFormat="1" ht="31.5">
      <c r="A73" s="38" t="s">
        <v>29</v>
      </c>
      <c r="B73" s="55" t="s">
        <v>412</v>
      </c>
      <c r="C73" s="55" t="s">
        <v>417</v>
      </c>
      <c r="D73" s="55">
        <v>240</v>
      </c>
      <c r="E73" s="70">
        <v>94000</v>
      </c>
      <c r="F73" s="93"/>
      <c r="G73" s="69">
        <f>SUM(E73:F73)</f>
        <v>94000</v>
      </c>
    </row>
    <row r="74" spans="1:7" s="32" customFormat="1" ht="31.5">
      <c r="A74" s="38" t="s">
        <v>75</v>
      </c>
      <c r="B74" s="55" t="s">
        <v>76</v>
      </c>
      <c r="C74" s="71" t="s">
        <v>74</v>
      </c>
      <c r="D74" s="72" t="s">
        <v>74</v>
      </c>
      <c r="E74" s="73">
        <f aca="true" t="shared" si="8" ref="E74:G79">E75</f>
        <v>739000</v>
      </c>
      <c r="F74" s="73">
        <f t="shared" si="8"/>
        <v>0</v>
      </c>
      <c r="G74" s="69">
        <f t="shared" si="8"/>
        <v>739000</v>
      </c>
    </row>
    <row r="75" spans="1:7" s="32" customFormat="1" ht="26.25">
      <c r="A75" s="74" t="s">
        <v>72</v>
      </c>
      <c r="B75" s="55" t="s">
        <v>76</v>
      </c>
      <c r="C75" s="71" t="s">
        <v>73</v>
      </c>
      <c r="D75" s="72" t="s">
        <v>74</v>
      </c>
      <c r="E75" s="73">
        <f t="shared" si="8"/>
        <v>739000</v>
      </c>
      <c r="F75" s="73">
        <f t="shared" si="8"/>
        <v>0</v>
      </c>
      <c r="G75" s="69">
        <f t="shared" si="8"/>
        <v>739000</v>
      </c>
    </row>
    <row r="76" spans="1:7" s="32" customFormat="1" ht="15.75">
      <c r="A76" s="74" t="s">
        <v>77</v>
      </c>
      <c r="B76" s="55" t="s">
        <v>76</v>
      </c>
      <c r="C76" s="55" t="s">
        <v>78</v>
      </c>
      <c r="D76" s="72"/>
      <c r="E76" s="73">
        <f t="shared" si="8"/>
        <v>739000</v>
      </c>
      <c r="F76" s="73">
        <f t="shared" si="8"/>
        <v>0</v>
      </c>
      <c r="G76" s="69">
        <f t="shared" si="8"/>
        <v>739000</v>
      </c>
    </row>
    <row r="77" spans="1:7" s="32" customFormat="1" ht="15.75">
      <c r="A77" s="74" t="s">
        <v>79</v>
      </c>
      <c r="B77" s="55" t="s">
        <v>76</v>
      </c>
      <c r="C77" s="55" t="s">
        <v>80</v>
      </c>
      <c r="D77" s="72"/>
      <c r="E77" s="73">
        <f>E78+E81</f>
        <v>739000</v>
      </c>
      <c r="F77" s="73">
        <f>F78+F81</f>
        <v>0</v>
      </c>
      <c r="G77" s="69">
        <f>G78+G81</f>
        <v>739000</v>
      </c>
    </row>
    <row r="78" spans="1:7" s="32" customFormat="1" ht="15.75">
      <c r="A78" s="75" t="s">
        <v>81</v>
      </c>
      <c r="B78" s="55" t="s">
        <v>76</v>
      </c>
      <c r="C78" s="55" t="s">
        <v>82</v>
      </c>
      <c r="D78" s="72" t="s">
        <v>74</v>
      </c>
      <c r="E78" s="73">
        <f t="shared" si="8"/>
        <v>412000</v>
      </c>
      <c r="F78" s="73">
        <f t="shared" si="8"/>
        <v>0</v>
      </c>
      <c r="G78" s="69">
        <f t="shared" si="8"/>
        <v>412000</v>
      </c>
    </row>
    <row r="79" spans="1:7" s="32" customFormat="1" ht="31.5">
      <c r="A79" s="38" t="s">
        <v>27</v>
      </c>
      <c r="B79" s="55" t="s">
        <v>76</v>
      </c>
      <c r="C79" s="55" t="s">
        <v>82</v>
      </c>
      <c r="D79" s="72" t="s">
        <v>28</v>
      </c>
      <c r="E79" s="73">
        <f t="shared" si="8"/>
        <v>412000</v>
      </c>
      <c r="F79" s="73">
        <f t="shared" si="8"/>
        <v>0</v>
      </c>
      <c r="G79" s="69">
        <f t="shared" si="8"/>
        <v>412000</v>
      </c>
    </row>
    <row r="80" spans="1:7" s="32" customFormat="1" ht="31.5">
      <c r="A80" s="38" t="s">
        <v>29</v>
      </c>
      <c r="B80" s="55" t="s">
        <v>76</v>
      </c>
      <c r="C80" s="55" t="s">
        <v>82</v>
      </c>
      <c r="D80" s="72" t="s">
        <v>30</v>
      </c>
      <c r="E80" s="73">
        <v>412000</v>
      </c>
      <c r="F80" s="93"/>
      <c r="G80" s="69">
        <f>SUM(E80:F80)</f>
        <v>412000</v>
      </c>
    </row>
    <row r="81" spans="1:7" s="32" customFormat="1" ht="31.5">
      <c r="A81" s="38" t="s">
        <v>83</v>
      </c>
      <c r="B81" s="55" t="s">
        <v>76</v>
      </c>
      <c r="C81" s="55" t="s">
        <v>445</v>
      </c>
      <c r="D81" s="55"/>
      <c r="E81" s="70">
        <f aca="true" t="shared" si="9" ref="E81:G82">E82</f>
        <v>327000</v>
      </c>
      <c r="F81" s="70">
        <f t="shared" si="9"/>
        <v>0</v>
      </c>
      <c r="G81" s="69">
        <f t="shared" si="9"/>
        <v>327000</v>
      </c>
    </row>
    <row r="82" spans="1:7" s="32" customFormat="1" ht="31.5">
      <c r="A82" s="38" t="s">
        <v>27</v>
      </c>
      <c r="B82" s="55" t="s">
        <v>76</v>
      </c>
      <c r="C82" s="55" t="s">
        <v>418</v>
      </c>
      <c r="D82" s="55" t="s">
        <v>28</v>
      </c>
      <c r="E82" s="70">
        <f t="shared" si="9"/>
        <v>327000</v>
      </c>
      <c r="F82" s="70">
        <f t="shared" si="9"/>
        <v>0</v>
      </c>
      <c r="G82" s="69">
        <f t="shared" si="9"/>
        <v>327000</v>
      </c>
    </row>
    <row r="83" spans="1:7" s="32" customFormat="1" ht="31.5">
      <c r="A83" s="38" t="s">
        <v>419</v>
      </c>
      <c r="B83" s="55" t="s">
        <v>76</v>
      </c>
      <c r="C83" s="55" t="s">
        <v>418</v>
      </c>
      <c r="D83" s="55" t="s">
        <v>30</v>
      </c>
      <c r="E83" s="70">
        <v>327000</v>
      </c>
      <c r="F83" s="93"/>
      <c r="G83" s="69">
        <f>SUM(E83:F83)</f>
        <v>327000</v>
      </c>
    </row>
    <row r="84" spans="1:7" s="32" customFormat="1" ht="15.75">
      <c r="A84" s="25" t="s">
        <v>84</v>
      </c>
      <c r="B84" s="26" t="s">
        <v>85</v>
      </c>
      <c r="C84" s="31"/>
      <c r="D84" s="26"/>
      <c r="E84" s="21">
        <f>E103+E85</f>
        <v>5195105</v>
      </c>
      <c r="F84" s="21">
        <f>F103+F85</f>
        <v>288311.18</v>
      </c>
      <c r="G84" s="21">
        <f>G103+G85</f>
        <v>5483416.18</v>
      </c>
    </row>
    <row r="85" spans="1:7" s="32" customFormat="1" ht="15.75">
      <c r="A85" s="23" t="s">
        <v>86</v>
      </c>
      <c r="B85" s="24" t="s">
        <v>87</v>
      </c>
      <c r="C85" s="31"/>
      <c r="D85" s="24"/>
      <c r="E85" s="29">
        <f>E86</f>
        <v>5075105</v>
      </c>
      <c r="F85" s="29">
        <f>F86</f>
        <v>288311.18</v>
      </c>
      <c r="G85" s="29">
        <f>G86</f>
        <v>5363416.18</v>
      </c>
    </row>
    <row r="86" spans="1:7" s="32" customFormat="1" ht="31.5">
      <c r="A86" s="23" t="s">
        <v>88</v>
      </c>
      <c r="B86" s="24" t="s">
        <v>87</v>
      </c>
      <c r="C86" s="30" t="s">
        <v>89</v>
      </c>
      <c r="D86" s="24"/>
      <c r="E86" s="29">
        <f>E87+E98</f>
        <v>5075105</v>
      </c>
      <c r="F86" s="29">
        <f>F87+F98</f>
        <v>288311.18</v>
      </c>
      <c r="G86" s="29">
        <f>G87+G98</f>
        <v>5363416.18</v>
      </c>
    </row>
    <row r="87" spans="1:7" s="32" customFormat="1" ht="31.5">
      <c r="A87" s="28" t="s">
        <v>90</v>
      </c>
      <c r="B87" s="30" t="s">
        <v>87</v>
      </c>
      <c r="C87" s="30" t="s">
        <v>91</v>
      </c>
      <c r="D87" s="24"/>
      <c r="E87" s="29">
        <f>E88+E93</f>
        <v>4508704</v>
      </c>
      <c r="F87" s="29">
        <f>F88+F93</f>
        <v>275811.18</v>
      </c>
      <c r="G87" s="29">
        <f>G88+G93</f>
        <v>4784515.18</v>
      </c>
    </row>
    <row r="88" spans="1:7" s="32" customFormat="1" ht="63">
      <c r="A88" s="23" t="s">
        <v>92</v>
      </c>
      <c r="B88" s="24" t="s">
        <v>87</v>
      </c>
      <c r="C88" s="24" t="s">
        <v>93</v>
      </c>
      <c r="D88" s="24"/>
      <c r="E88" s="29">
        <f>E91</f>
        <v>362260</v>
      </c>
      <c r="F88" s="29">
        <f>F91</f>
        <v>70375.18</v>
      </c>
      <c r="G88" s="29">
        <f>G91</f>
        <v>432635.18</v>
      </c>
    </row>
    <row r="89" spans="1:7" s="32" customFormat="1" ht="31.5">
      <c r="A89" s="23" t="s">
        <v>94</v>
      </c>
      <c r="B89" s="24" t="s">
        <v>87</v>
      </c>
      <c r="C89" s="24" t="s">
        <v>95</v>
      </c>
      <c r="D89" s="24"/>
      <c r="E89" s="29">
        <f>E90</f>
        <v>362260</v>
      </c>
      <c r="F89" s="29">
        <f aca="true" t="shared" si="10" ref="F89:G91">F90</f>
        <v>70375.18</v>
      </c>
      <c r="G89" s="29">
        <f t="shared" si="10"/>
        <v>432635.18</v>
      </c>
    </row>
    <row r="90" spans="1:7" s="32" customFormat="1" ht="29.25" customHeight="1">
      <c r="A90" s="23" t="s">
        <v>96</v>
      </c>
      <c r="B90" s="24" t="s">
        <v>87</v>
      </c>
      <c r="C90" s="24" t="s">
        <v>97</v>
      </c>
      <c r="D90" s="24"/>
      <c r="E90" s="29">
        <f>E91</f>
        <v>362260</v>
      </c>
      <c r="F90" s="29">
        <f t="shared" si="10"/>
        <v>70375.18</v>
      </c>
      <c r="G90" s="29">
        <f t="shared" si="10"/>
        <v>432635.18</v>
      </c>
    </row>
    <row r="91" spans="1:7" s="32" customFormat="1" ht="31.5">
      <c r="A91" s="39" t="s">
        <v>27</v>
      </c>
      <c r="B91" s="24" t="s">
        <v>87</v>
      </c>
      <c r="C91" s="24" t="s">
        <v>97</v>
      </c>
      <c r="D91" s="24" t="s">
        <v>28</v>
      </c>
      <c r="E91" s="29">
        <f>E92</f>
        <v>362260</v>
      </c>
      <c r="F91" s="29">
        <f t="shared" si="10"/>
        <v>70375.18</v>
      </c>
      <c r="G91" s="29">
        <f t="shared" si="10"/>
        <v>432635.18</v>
      </c>
    </row>
    <row r="92" spans="1:7" s="32" customFormat="1" ht="31.5">
      <c r="A92" s="39" t="s">
        <v>29</v>
      </c>
      <c r="B92" s="24" t="s">
        <v>87</v>
      </c>
      <c r="C92" s="24" t="s">
        <v>97</v>
      </c>
      <c r="D92" s="24" t="s">
        <v>30</v>
      </c>
      <c r="E92" s="29">
        <v>362260</v>
      </c>
      <c r="F92" s="29">
        <v>70375.18</v>
      </c>
      <c r="G92" s="29">
        <f>SUM(E92:F92)</f>
        <v>432635.18</v>
      </c>
    </row>
    <row r="93" spans="1:7" s="32" customFormat="1" ht="47.25">
      <c r="A93" s="28" t="s">
        <v>98</v>
      </c>
      <c r="B93" s="30" t="s">
        <v>87</v>
      </c>
      <c r="C93" s="24" t="s">
        <v>93</v>
      </c>
      <c r="D93" s="30"/>
      <c r="E93" s="29">
        <f>E94</f>
        <v>4146444</v>
      </c>
      <c r="F93" s="29">
        <f aca="true" t="shared" si="11" ref="F93:G96">F94</f>
        <v>205436</v>
      </c>
      <c r="G93" s="29">
        <f t="shared" si="11"/>
        <v>4351880</v>
      </c>
    </row>
    <row r="94" spans="1:7" s="32" customFormat="1" ht="31.5">
      <c r="A94" s="23" t="s">
        <v>99</v>
      </c>
      <c r="B94" s="30" t="s">
        <v>87</v>
      </c>
      <c r="C94" s="24" t="s">
        <v>95</v>
      </c>
      <c r="D94" s="30"/>
      <c r="E94" s="29">
        <f>E95</f>
        <v>4146444</v>
      </c>
      <c r="F94" s="29">
        <f t="shared" si="11"/>
        <v>205436</v>
      </c>
      <c r="G94" s="29">
        <f t="shared" si="11"/>
        <v>4351880</v>
      </c>
    </row>
    <row r="95" spans="1:7" s="32" customFormat="1" ht="31.5">
      <c r="A95" s="35" t="s">
        <v>100</v>
      </c>
      <c r="B95" s="30" t="s">
        <v>87</v>
      </c>
      <c r="C95" s="24" t="s">
        <v>101</v>
      </c>
      <c r="D95" s="30"/>
      <c r="E95" s="29">
        <f>E96</f>
        <v>4146444</v>
      </c>
      <c r="F95" s="29">
        <f t="shared" si="11"/>
        <v>205436</v>
      </c>
      <c r="G95" s="29">
        <f t="shared" si="11"/>
        <v>4351880</v>
      </c>
    </row>
    <row r="96" spans="1:7" s="32" customFormat="1" ht="31.5">
      <c r="A96" s="33" t="s">
        <v>27</v>
      </c>
      <c r="B96" s="30" t="s">
        <v>87</v>
      </c>
      <c r="C96" s="24" t="s">
        <v>101</v>
      </c>
      <c r="D96" s="30" t="s">
        <v>28</v>
      </c>
      <c r="E96" s="29">
        <f>E97</f>
        <v>4146444</v>
      </c>
      <c r="F96" s="29">
        <f t="shared" si="11"/>
        <v>205436</v>
      </c>
      <c r="G96" s="29">
        <f t="shared" si="11"/>
        <v>4351880</v>
      </c>
    </row>
    <row r="97" spans="1:7" s="32" customFormat="1" ht="31.5">
      <c r="A97" s="33" t="s">
        <v>29</v>
      </c>
      <c r="B97" s="30" t="s">
        <v>87</v>
      </c>
      <c r="C97" s="24" t="s">
        <v>101</v>
      </c>
      <c r="D97" s="30" t="s">
        <v>30</v>
      </c>
      <c r="E97" s="29">
        <v>4146444</v>
      </c>
      <c r="F97" s="29">
        <v>205436</v>
      </c>
      <c r="G97" s="29">
        <f>SUM(E97:F97)</f>
        <v>4351880</v>
      </c>
    </row>
    <row r="98" spans="1:7" s="32" customFormat="1" ht="31.5">
      <c r="A98" s="23" t="s">
        <v>102</v>
      </c>
      <c r="B98" s="30" t="s">
        <v>87</v>
      </c>
      <c r="C98" s="30" t="s">
        <v>103</v>
      </c>
      <c r="D98" s="24"/>
      <c r="E98" s="29">
        <f>E99</f>
        <v>566401</v>
      </c>
      <c r="F98" s="29">
        <f aca="true" t="shared" si="12" ref="F98:G101">F99</f>
        <v>12500</v>
      </c>
      <c r="G98" s="29">
        <f t="shared" si="12"/>
        <v>578901</v>
      </c>
    </row>
    <row r="99" spans="1:7" s="32" customFormat="1" ht="31.5">
      <c r="A99" s="23" t="s">
        <v>104</v>
      </c>
      <c r="B99" s="30" t="s">
        <v>87</v>
      </c>
      <c r="C99" s="30" t="s">
        <v>105</v>
      </c>
      <c r="D99" s="24"/>
      <c r="E99" s="29">
        <f>E100</f>
        <v>566401</v>
      </c>
      <c r="F99" s="29">
        <f t="shared" si="12"/>
        <v>12500</v>
      </c>
      <c r="G99" s="29">
        <f t="shared" si="12"/>
        <v>578901</v>
      </c>
    </row>
    <row r="100" spans="1:7" s="32" customFormat="1" ht="47.25">
      <c r="A100" s="23" t="s">
        <v>106</v>
      </c>
      <c r="B100" s="30" t="s">
        <v>87</v>
      </c>
      <c r="C100" s="30" t="s">
        <v>107</v>
      </c>
      <c r="D100" s="24"/>
      <c r="E100" s="29">
        <f>E101</f>
        <v>566401</v>
      </c>
      <c r="F100" s="29">
        <f t="shared" si="12"/>
        <v>12500</v>
      </c>
      <c r="G100" s="29">
        <f t="shared" si="12"/>
        <v>578901</v>
      </c>
    </row>
    <row r="101" spans="1:7" s="32" customFormat="1" ht="31.5">
      <c r="A101" s="33" t="s">
        <v>27</v>
      </c>
      <c r="B101" s="30" t="s">
        <v>87</v>
      </c>
      <c r="C101" s="30" t="s">
        <v>107</v>
      </c>
      <c r="D101" s="24" t="s">
        <v>28</v>
      </c>
      <c r="E101" s="29">
        <f>E102</f>
        <v>566401</v>
      </c>
      <c r="F101" s="29">
        <f t="shared" si="12"/>
        <v>12500</v>
      </c>
      <c r="G101" s="29">
        <f t="shared" si="12"/>
        <v>578901</v>
      </c>
    </row>
    <row r="102" spans="1:7" s="32" customFormat="1" ht="31.5">
      <c r="A102" s="33" t="s">
        <v>29</v>
      </c>
      <c r="B102" s="30" t="s">
        <v>87</v>
      </c>
      <c r="C102" s="30" t="s">
        <v>107</v>
      </c>
      <c r="D102" s="24" t="s">
        <v>30</v>
      </c>
      <c r="E102" s="29">
        <v>566401</v>
      </c>
      <c r="F102" s="29">
        <v>12500</v>
      </c>
      <c r="G102" s="29">
        <f>SUM(E102:F102)</f>
        <v>578901</v>
      </c>
    </row>
    <row r="103" spans="1:7" s="32" customFormat="1" ht="15.75">
      <c r="A103" s="23" t="s">
        <v>108</v>
      </c>
      <c r="B103" s="24" t="s">
        <v>109</v>
      </c>
      <c r="C103" s="24"/>
      <c r="D103" s="24"/>
      <c r="E103" s="29">
        <f>E104+E110</f>
        <v>120000</v>
      </c>
      <c r="F103" s="29">
        <f>F104+F110</f>
        <v>0</v>
      </c>
      <c r="G103" s="29">
        <f>G104+G110</f>
        <v>120000</v>
      </c>
    </row>
    <row r="104" spans="1:7" s="32" customFormat="1" ht="31.5">
      <c r="A104" s="28" t="s">
        <v>110</v>
      </c>
      <c r="B104" s="30" t="s">
        <v>109</v>
      </c>
      <c r="C104" s="30" t="s">
        <v>111</v>
      </c>
      <c r="D104" s="30"/>
      <c r="E104" s="29">
        <f>E105</f>
        <v>100000</v>
      </c>
      <c r="F104" s="29">
        <f aca="true" t="shared" si="13" ref="F104:G108">F105</f>
        <v>0</v>
      </c>
      <c r="G104" s="29">
        <f t="shared" si="13"/>
        <v>100000</v>
      </c>
    </row>
    <row r="105" spans="1:7" s="32" customFormat="1" ht="31.5">
      <c r="A105" s="28" t="s">
        <v>112</v>
      </c>
      <c r="B105" s="30" t="s">
        <v>109</v>
      </c>
      <c r="C105" s="30" t="s">
        <v>113</v>
      </c>
      <c r="D105" s="30"/>
      <c r="E105" s="29">
        <f>E106</f>
        <v>100000</v>
      </c>
      <c r="F105" s="29">
        <f t="shared" si="13"/>
        <v>0</v>
      </c>
      <c r="G105" s="29">
        <f t="shared" si="13"/>
        <v>100000</v>
      </c>
    </row>
    <row r="106" spans="1:7" s="32" customFormat="1" ht="47.25">
      <c r="A106" s="28" t="s">
        <v>114</v>
      </c>
      <c r="B106" s="30" t="s">
        <v>109</v>
      </c>
      <c r="C106" s="30" t="s">
        <v>115</v>
      </c>
      <c r="D106" s="30"/>
      <c r="E106" s="29">
        <f>E107</f>
        <v>100000</v>
      </c>
      <c r="F106" s="29">
        <f t="shared" si="13"/>
        <v>0</v>
      </c>
      <c r="G106" s="29">
        <f t="shared" si="13"/>
        <v>100000</v>
      </c>
    </row>
    <row r="107" spans="1:7" s="32" customFormat="1" ht="31.5">
      <c r="A107" s="35" t="s">
        <v>116</v>
      </c>
      <c r="B107" s="30" t="s">
        <v>109</v>
      </c>
      <c r="C107" s="30" t="s">
        <v>117</v>
      </c>
      <c r="D107" s="30"/>
      <c r="E107" s="29">
        <f>E108</f>
        <v>100000</v>
      </c>
      <c r="F107" s="29">
        <f t="shared" si="13"/>
        <v>0</v>
      </c>
      <c r="G107" s="29">
        <f t="shared" si="13"/>
        <v>100000</v>
      </c>
    </row>
    <row r="108" spans="1:7" s="32" customFormat="1" ht="31.5">
      <c r="A108" s="33" t="s">
        <v>27</v>
      </c>
      <c r="B108" s="30" t="s">
        <v>109</v>
      </c>
      <c r="C108" s="30" t="s">
        <v>117</v>
      </c>
      <c r="D108" s="30" t="s">
        <v>28</v>
      </c>
      <c r="E108" s="29">
        <f>E109</f>
        <v>100000</v>
      </c>
      <c r="F108" s="29">
        <f t="shared" si="13"/>
        <v>0</v>
      </c>
      <c r="G108" s="29">
        <f t="shared" si="13"/>
        <v>100000</v>
      </c>
    </row>
    <row r="109" spans="1:7" s="32" customFormat="1" ht="31.5">
      <c r="A109" s="33" t="s">
        <v>29</v>
      </c>
      <c r="B109" s="30" t="s">
        <v>109</v>
      </c>
      <c r="C109" s="30" t="s">
        <v>117</v>
      </c>
      <c r="D109" s="30" t="s">
        <v>30</v>
      </c>
      <c r="E109" s="29">
        <v>100000</v>
      </c>
      <c r="F109" s="93"/>
      <c r="G109" s="29">
        <f>SUM(E109:F109)</f>
        <v>100000</v>
      </c>
    </row>
    <row r="110" spans="1:7" s="32" customFormat="1" ht="26.25">
      <c r="A110" s="84" t="s">
        <v>374</v>
      </c>
      <c r="B110" s="30" t="s">
        <v>109</v>
      </c>
      <c r="C110" s="55" t="s">
        <v>446</v>
      </c>
      <c r="D110" s="55"/>
      <c r="E110" s="29">
        <f>E111</f>
        <v>20000</v>
      </c>
      <c r="F110" s="29">
        <f aca="true" t="shared" si="14" ref="F110:G114">F111</f>
        <v>0</v>
      </c>
      <c r="G110" s="29">
        <f t="shared" si="14"/>
        <v>20000</v>
      </c>
    </row>
    <row r="111" spans="1:7" s="32" customFormat="1" ht="14.25" customHeight="1">
      <c r="A111" s="84" t="s">
        <v>376</v>
      </c>
      <c r="B111" s="30" t="s">
        <v>109</v>
      </c>
      <c r="C111" s="55" t="s">
        <v>447</v>
      </c>
      <c r="D111" s="55"/>
      <c r="E111" s="29">
        <f>E112</f>
        <v>20000</v>
      </c>
      <c r="F111" s="29">
        <f t="shared" si="14"/>
        <v>0</v>
      </c>
      <c r="G111" s="29">
        <f t="shared" si="14"/>
        <v>20000</v>
      </c>
    </row>
    <row r="112" spans="1:7" s="32" customFormat="1" ht="26.25">
      <c r="A112" s="84" t="s">
        <v>378</v>
      </c>
      <c r="B112" s="30" t="s">
        <v>109</v>
      </c>
      <c r="C112" s="55" t="s">
        <v>448</v>
      </c>
      <c r="D112" s="55"/>
      <c r="E112" s="29">
        <f>E113</f>
        <v>20000</v>
      </c>
      <c r="F112" s="29">
        <f t="shared" si="14"/>
        <v>0</v>
      </c>
      <c r="G112" s="29">
        <f t="shared" si="14"/>
        <v>20000</v>
      </c>
    </row>
    <row r="113" spans="1:7" s="32" customFormat="1" ht="26.25">
      <c r="A113" s="84" t="s">
        <v>380</v>
      </c>
      <c r="B113" s="30" t="s">
        <v>109</v>
      </c>
      <c r="C113" s="55" t="s">
        <v>449</v>
      </c>
      <c r="D113" s="55"/>
      <c r="E113" s="29">
        <f>E114</f>
        <v>20000</v>
      </c>
      <c r="F113" s="29">
        <f t="shared" si="14"/>
        <v>0</v>
      </c>
      <c r="G113" s="29">
        <f t="shared" si="14"/>
        <v>20000</v>
      </c>
    </row>
    <row r="114" spans="1:7" s="32" customFormat="1" ht="39">
      <c r="A114" s="84" t="s">
        <v>382</v>
      </c>
      <c r="B114" s="30" t="s">
        <v>109</v>
      </c>
      <c r="C114" s="55" t="s">
        <v>449</v>
      </c>
      <c r="D114" s="55" t="s">
        <v>35</v>
      </c>
      <c r="E114" s="29">
        <f>E115</f>
        <v>20000</v>
      </c>
      <c r="F114" s="29">
        <f t="shared" si="14"/>
        <v>0</v>
      </c>
      <c r="G114" s="29">
        <f t="shared" si="14"/>
        <v>20000</v>
      </c>
    </row>
    <row r="115" spans="1:7" s="32" customFormat="1" ht="39">
      <c r="A115" s="84" t="s">
        <v>382</v>
      </c>
      <c r="B115" s="30" t="s">
        <v>109</v>
      </c>
      <c r="C115" s="55" t="s">
        <v>449</v>
      </c>
      <c r="D115" s="55" t="s">
        <v>383</v>
      </c>
      <c r="E115" s="29">
        <v>20000</v>
      </c>
      <c r="F115" s="93"/>
      <c r="G115" s="29">
        <f>SUM(E115:F115)</f>
        <v>20000</v>
      </c>
    </row>
    <row r="116" spans="1:7" s="32" customFormat="1" ht="15.75">
      <c r="A116" s="25" t="s">
        <v>118</v>
      </c>
      <c r="B116" s="26" t="s">
        <v>119</v>
      </c>
      <c r="C116" s="24"/>
      <c r="D116" s="26"/>
      <c r="E116" s="68">
        <f>E117+E124+E133</f>
        <v>21164945.25</v>
      </c>
      <c r="F116" s="21">
        <f>F117+F124+F133</f>
        <v>1500739.59</v>
      </c>
      <c r="G116" s="21">
        <f>G117+G124+G133</f>
        <v>22665684.84</v>
      </c>
    </row>
    <row r="117" spans="1:7" s="32" customFormat="1" ht="15.75">
      <c r="A117" s="23" t="s">
        <v>120</v>
      </c>
      <c r="B117" s="24" t="s">
        <v>121</v>
      </c>
      <c r="C117" s="24"/>
      <c r="D117" s="24"/>
      <c r="E117" s="29">
        <f aca="true" t="shared" si="15" ref="E117:G118">E118</f>
        <v>384000</v>
      </c>
      <c r="F117" s="29">
        <f t="shared" si="15"/>
        <v>0</v>
      </c>
      <c r="G117" s="29">
        <f t="shared" si="15"/>
        <v>384000</v>
      </c>
    </row>
    <row r="118" spans="1:7" s="32" customFormat="1" ht="47.25">
      <c r="A118" s="23" t="s">
        <v>122</v>
      </c>
      <c r="B118" s="24" t="s">
        <v>121</v>
      </c>
      <c r="C118" s="24" t="s">
        <v>123</v>
      </c>
      <c r="D118" s="24"/>
      <c r="E118" s="29">
        <f t="shared" si="15"/>
        <v>384000</v>
      </c>
      <c r="F118" s="29">
        <f t="shared" si="15"/>
        <v>0</v>
      </c>
      <c r="G118" s="29">
        <f t="shared" si="15"/>
        <v>384000</v>
      </c>
    </row>
    <row r="119" spans="1:7" s="32" customFormat="1" ht="31.5">
      <c r="A119" s="23" t="s">
        <v>124</v>
      </c>
      <c r="B119" s="24" t="s">
        <v>121</v>
      </c>
      <c r="C119" s="24" t="s">
        <v>125</v>
      </c>
      <c r="D119" s="24"/>
      <c r="E119" s="29">
        <f>E121</f>
        <v>384000</v>
      </c>
      <c r="F119" s="29">
        <f>F121</f>
        <v>0</v>
      </c>
      <c r="G119" s="29">
        <f>G121</f>
        <v>384000</v>
      </c>
    </row>
    <row r="120" spans="1:7" s="32" customFormat="1" ht="31.5">
      <c r="A120" s="23" t="s">
        <v>126</v>
      </c>
      <c r="B120" s="24" t="s">
        <v>121</v>
      </c>
      <c r="C120" s="24" t="s">
        <v>127</v>
      </c>
      <c r="D120" s="24"/>
      <c r="E120" s="29">
        <f>E121</f>
        <v>384000</v>
      </c>
      <c r="F120" s="29">
        <f aca="true" t="shared" si="16" ref="F120:G122">F121</f>
        <v>0</v>
      </c>
      <c r="G120" s="29">
        <f t="shared" si="16"/>
        <v>384000</v>
      </c>
    </row>
    <row r="121" spans="1:7" s="32" customFormat="1" ht="31.5">
      <c r="A121" s="23" t="s">
        <v>128</v>
      </c>
      <c r="B121" s="24" t="s">
        <v>121</v>
      </c>
      <c r="C121" s="24" t="s">
        <v>129</v>
      </c>
      <c r="D121" s="24"/>
      <c r="E121" s="29">
        <f>E122</f>
        <v>384000</v>
      </c>
      <c r="F121" s="29">
        <f t="shared" si="16"/>
        <v>0</v>
      </c>
      <c r="G121" s="29">
        <f t="shared" si="16"/>
        <v>384000</v>
      </c>
    </row>
    <row r="122" spans="1:7" s="32" customFormat="1" ht="31.5">
      <c r="A122" s="33" t="s">
        <v>27</v>
      </c>
      <c r="B122" s="24" t="s">
        <v>121</v>
      </c>
      <c r="C122" s="24" t="s">
        <v>129</v>
      </c>
      <c r="D122" s="24" t="s">
        <v>28</v>
      </c>
      <c r="E122" s="29">
        <f>E123</f>
        <v>384000</v>
      </c>
      <c r="F122" s="29">
        <f t="shared" si="16"/>
        <v>0</v>
      </c>
      <c r="G122" s="29">
        <f t="shared" si="16"/>
        <v>384000</v>
      </c>
    </row>
    <row r="123" spans="1:7" s="32" customFormat="1" ht="31.5">
      <c r="A123" s="33" t="s">
        <v>29</v>
      </c>
      <c r="B123" s="24" t="s">
        <v>121</v>
      </c>
      <c r="C123" s="24" t="s">
        <v>129</v>
      </c>
      <c r="D123" s="24" t="s">
        <v>30</v>
      </c>
      <c r="E123" s="29">
        <v>384000</v>
      </c>
      <c r="F123" s="93"/>
      <c r="G123" s="29">
        <f>SUM(E123:F123)</f>
        <v>384000</v>
      </c>
    </row>
    <row r="124" spans="1:7" s="32" customFormat="1" ht="15.75">
      <c r="A124" s="23" t="s">
        <v>130</v>
      </c>
      <c r="B124" s="24" t="s">
        <v>131</v>
      </c>
      <c r="C124" s="24"/>
      <c r="D124" s="24"/>
      <c r="E124" s="29">
        <f>E125</f>
        <v>4459745.21</v>
      </c>
      <c r="F124" s="29">
        <f aca="true" t="shared" si="17" ref="F124:G128">F125</f>
        <v>0</v>
      </c>
      <c r="G124" s="29">
        <f t="shared" si="17"/>
        <v>4459745.21</v>
      </c>
    </row>
    <row r="125" spans="1:7" s="27" customFormat="1" ht="47.25">
      <c r="A125" s="23" t="s">
        <v>133</v>
      </c>
      <c r="B125" s="24" t="s">
        <v>131</v>
      </c>
      <c r="C125" s="24" t="s">
        <v>134</v>
      </c>
      <c r="D125" s="24"/>
      <c r="E125" s="29">
        <f>E126</f>
        <v>4459745.21</v>
      </c>
      <c r="F125" s="29">
        <f t="shared" si="17"/>
        <v>0</v>
      </c>
      <c r="G125" s="29">
        <f t="shared" si="17"/>
        <v>4459745.21</v>
      </c>
    </row>
    <row r="126" spans="1:7" s="27" customFormat="1" ht="31.5">
      <c r="A126" s="23" t="s">
        <v>135</v>
      </c>
      <c r="B126" s="24" t="s">
        <v>131</v>
      </c>
      <c r="C126" s="24" t="s">
        <v>136</v>
      </c>
      <c r="D126" s="24"/>
      <c r="E126" s="29">
        <f>E127+E130</f>
        <v>4459745.21</v>
      </c>
      <c r="F126" s="29">
        <f>F127+F130</f>
        <v>0</v>
      </c>
      <c r="G126" s="29">
        <f>G127+G130</f>
        <v>4459745.21</v>
      </c>
    </row>
    <row r="127" spans="1:7" s="27" customFormat="1" ht="47.25">
      <c r="A127" s="23" t="s">
        <v>132</v>
      </c>
      <c r="B127" s="24" t="s">
        <v>131</v>
      </c>
      <c r="C127" s="24" t="s">
        <v>137</v>
      </c>
      <c r="D127" s="24"/>
      <c r="E127" s="29">
        <f>E128</f>
        <v>515058</v>
      </c>
      <c r="F127" s="29">
        <f t="shared" si="17"/>
        <v>0</v>
      </c>
      <c r="G127" s="29">
        <f t="shared" si="17"/>
        <v>515058</v>
      </c>
    </row>
    <row r="128" spans="1:7" s="27" customFormat="1" ht="31.5">
      <c r="A128" s="33" t="s">
        <v>27</v>
      </c>
      <c r="B128" s="24" t="s">
        <v>131</v>
      </c>
      <c r="C128" s="24" t="s">
        <v>137</v>
      </c>
      <c r="D128" s="24" t="s">
        <v>28</v>
      </c>
      <c r="E128" s="29">
        <f>E129</f>
        <v>515058</v>
      </c>
      <c r="F128" s="29">
        <f t="shared" si="17"/>
        <v>0</v>
      </c>
      <c r="G128" s="29">
        <f t="shared" si="17"/>
        <v>515058</v>
      </c>
    </row>
    <row r="129" spans="1:7" s="27" customFormat="1" ht="31.5">
      <c r="A129" s="33" t="s">
        <v>29</v>
      </c>
      <c r="B129" s="24" t="s">
        <v>131</v>
      </c>
      <c r="C129" s="24" t="s">
        <v>137</v>
      </c>
      <c r="D129" s="24" t="s">
        <v>30</v>
      </c>
      <c r="E129" s="29">
        <v>515058</v>
      </c>
      <c r="F129" s="92"/>
      <c r="G129" s="29">
        <f>SUM(E129:F129)</f>
        <v>515058</v>
      </c>
    </row>
    <row r="130" spans="1:7" s="27" customFormat="1" ht="94.5">
      <c r="A130" s="33" t="s">
        <v>437</v>
      </c>
      <c r="B130" s="24" t="s">
        <v>393</v>
      </c>
      <c r="C130" s="24" t="s">
        <v>436</v>
      </c>
      <c r="D130" s="24"/>
      <c r="E130" s="29">
        <f aca="true" t="shared" si="18" ref="E130:G131">E131</f>
        <v>3944687.21</v>
      </c>
      <c r="F130" s="29">
        <f t="shared" si="18"/>
        <v>0</v>
      </c>
      <c r="G130" s="29">
        <f t="shared" si="18"/>
        <v>3944687.21</v>
      </c>
    </row>
    <row r="131" spans="1:7" s="27" customFormat="1" ht="31.5">
      <c r="A131" s="33" t="s">
        <v>27</v>
      </c>
      <c r="B131" s="24" t="s">
        <v>131</v>
      </c>
      <c r="C131" s="24" t="s">
        <v>436</v>
      </c>
      <c r="D131" s="24" t="s">
        <v>28</v>
      </c>
      <c r="E131" s="29">
        <f t="shared" si="18"/>
        <v>3944687.21</v>
      </c>
      <c r="F131" s="29">
        <f t="shared" si="18"/>
        <v>0</v>
      </c>
      <c r="G131" s="29">
        <f t="shared" si="18"/>
        <v>3944687.21</v>
      </c>
    </row>
    <row r="132" spans="1:7" s="27" customFormat="1" ht="31.5">
      <c r="A132" s="33" t="s">
        <v>29</v>
      </c>
      <c r="B132" s="24" t="s">
        <v>131</v>
      </c>
      <c r="C132" s="24" t="s">
        <v>436</v>
      </c>
      <c r="D132" s="24" t="s">
        <v>30</v>
      </c>
      <c r="E132" s="29">
        <v>3944687.21</v>
      </c>
      <c r="F132" s="29"/>
      <c r="G132" s="29">
        <f>E132+F132</f>
        <v>3944687.21</v>
      </c>
    </row>
    <row r="133" spans="1:7" s="27" customFormat="1" ht="15.75">
      <c r="A133" s="23" t="s">
        <v>138</v>
      </c>
      <c r="B133" s="24" t="s">
        <v>140</v>
      </c>
      <c r="C133" s="31"/>
      <c r="D133" s="24"/>
      <c r="E133" s="29">
        <f>E139+E145+E134+E142</f>
        <v>16321200.04</v>
      </c>
      <c r="F133" s="29">
        <f>F139+F145+F134+F142</f>
        <v>1500739.59</v>
      </c>
      <c r="G133" s="29">
        <f>G139+G145+G134+G142</f>
        <v>17821939.63</v>
      </c>
    </row>
    <row r="134" spans="1:7" s="27" customFormat="1" ht="47.25">
      <c r="A134" s="38" t="s">
        <v>133</v>
      </c>
      <c r="B134" s="55" t="s">
        <v>140</v>
      </c>
      <c r="C134" s="55" t="s">
        <v>134</v>
      </c>
      <c r="D134" s="55"/>
      <c r="E134" s="36">
        <f>E135</f>
        <v>1100000</v>
      </c>
      <c r="F134" s="36">
        <f aca="true" t="shared" si="19" ref="F134:G137">F135</f>
        <v>548378.18</v>
      </c>
      <c r="G134" s="29">
        <f t="shared" si="19"/>
        <v>1648378.1800000002</v>
      </c>
    </row>
    <row r="135" spans="1:7" s="27" customFormat="1" ht="31.5">
      <c r="A135" s="38" t="s">
        <v>135</v>
      </c>
      <c r="B135" s="55" t="s">
        <v>140</v>
      </c>
      <c r="C135" s="55" t="s">
        <v>136</v>
      </c>
      <c r="D135" s="55"/>
      <c r="E135" s="36">
        <f>E136</f>
        <v>1100000</v>
      </c>
      <c r="F135" s="36">
        <f t="shared" si="19"/>
        <v>548378.18</v>
      </c>
      <c r="G135" s="29">
        <f t="shared" si="19"/>
        <v>1648378.1800000002</v>
      </c>
    </row>
    <row r="136" spans="1:7" s="27" customFormat="1" ht="47.25">
      <c r="A136" s="38" t="s">
        <v>132</v>
      </c>
      <c r="B136" s="55" t="s">
        <v>140</v>
      </c>
      <c r="C136" s="55" t="s">
        <v>137</v>
      </c>
      <c r="D136" s="55"/>
      <c r="E136" s="36">
        <f>E137</f>
        <v>1100000</v>
      </c>
      <c r="F136" s="36">
        <f t="shared" si="19"/>
        <v>548378.18</v>
      </c>
      <c r="G136" s="29">
        <f t="shared" si="19"/>
        <v>1648378.1800000002</v>
      </c>
    </row>
    <row r="137" spans="1:7" s="27" customFormat="1" ht="31.5">
      <c r="A137" s="76" t="s">
        <v>27</v>
      </c>
      <c r="B137" s="55" t="s">
        <v>140</v>
      </c>
      <c r="C137" s="55" t="s">
        <v>137</v>
      </c>
      <c r="D137" s="55" t="s">
        <v>28</v>
      </c>
      <c r="E137" s="36">
        <f>E138</f>
        <v>1100000</v>
      </c>
      <c r="F137" s="36">
        <f t="shared" si="19"/>
        <v>548378.18</v>
      </c>
      <c r="G137" s="29">
        <f t="shared" si="19"/>
        <v>1648378.1800000002</v>
      </c>
    </row>
    <row r="138" spans="1:7" s="27" customFormat="1" ht="31.5">
      <c r="A138" s="76" t="s">
        <v>29</v>
      </c>
      <c r="B138" s="55" t="s">
        <v>140</v>
      </c>
      <c r="C138" s="55" t="s">
        <v>137</v>
      </c>
      <c r="D138" s="55" t="s">
        <v>30</v>
      </c>
      <c r="E138" s="36">
        <v>1100000</v>
      </c>
      <c r="F138" s="36">
        <v>548378.18</v>
      </c>
      <c r="G138" s="29">
        <f>SUM(E138:F138)</f>
        <v>1648378.1800000002</v>
      </c>
    </row>
    <row r="139" spans="1:7" s="27" customFormat="1" ht="31.5">
      <c r="A139" s="28" t="s">
        <v>242</v>
      </c>
      <c r="B139" s="30" t="s">
        <v>140</v>
      </c>
      <c r="C139" s="30" t="s">
        <v>243</v>
      </c>
      <c r="D139" s="30"/>
      <c r="E139" s="46">
        <f aca="true" t="shared" si="20" ref="E139:G140">E140</f>
        <v>6402762.52</v>
      </c>
      <c r="F139" s="46">
        <f t="shared" si="20"/>
        <v>0</v>
      </c>
      <c r="G139" s="29">
        <f t="shared" si="20"/>
        <v>6402762.52</v>
      </c>
    </row>
    <row r="140" spans="1:7" s="27" customFormat="1" ht="31.5">
      <c r="A140" s="33" t="s">
        <v>27</v>
      </c>
      <c r="B140" s="30" t="s">
        <v>140</v>
      </c>
      <c r="C140" s="30" t="s">
        <v>243</v>
      </c>
      <c r="D140" s="30" t="s">
        <v>28</v>
      </c>
      <c r="E140" s="46">
        <f t="shared" si="20"/>
        <v>6402762.52</v>
      </c>
      <c r="F140" s="46">
        <f t="shared" si="20"/>
        <v>0</v>
      </c>
      <c r="G140" s="29">
        <f t="shared" si="20"/>
        <v>6402762.52</v>
      </c>
    </row>
    <row r="141" spans="1:7" s="27" customFormat="1" ht="31.5">
      <c r="A141" s="33" t="s">
        <v>29</v>
      </c>
      <c r="B141" s="30" t="s">
        <v>140</v>
      </c>
      <c r="C141" s="30" t="s">
        <v>243</v>
      </c>
      <c r="D141" s="30" t="s">
        <v>30</v>
      </c>
      <c r="E141" s="46">
        <v>6402762.52</v>
      </c>
      <c r="F141" s="92"/>
      <c r="G141" s="29">
        <f>SUM(E141:F141)</f>
        <v>6402762.52</v>
      </c>
    </row>
    <row r="142" spans="1:7" s="27" customFormat="1" ht="47.25">
      <c r="A142" s="76" t="s">
        <v>389</v>
      </c>
      <c r="B142" s="55" t="s">
        <v>140</v>
      </c>
      <c r="C142" s="55" t="s">
        <v>244</v>
      </c>
      <c r="D142" s="55"/>
      <c r="E142" s="36">
        <f aca="true" t="shared" si="21" ref="E142:G143">E143</f>
        <v>300000</v>
      </c>
      <c r="F142" s="36">
        <f t="shared" si="21"/>
        <v>0</v>
      </c>
      <c r="G142" s="29">
        <f t="shared" si="21"/>
        <v>300000</v>
      </c>
    </row>
    <row r="143" spans="1:7" s="27" customFormat="1" ht="31.5">
      <c r="A143" s="76" t="s">
        <v>27</v>
      </c>
      <c r="B143" s="55" t="s">
        <v>140</v>
      </c>
      <c r="C143" s="55" t="s">
        <v>244</v>
      </c>
      <c r="D143" s="55" t="s">
        <v>28</v>
      </c>
      <c r="E143" s="36">
        <f t="shared" si="21"/>
        <v>300000</v>
      </c>
      <c r="F143" s="36">
        <f t="shared" si="21"/>
        <v>0</v>
      </c>
      <c r="G143" s="29">
        <f t="shared" si="21"/>
        <v>300000</v>
      </c>
    </row>
    <row r="144" spans="1:7" s="27" customFormat="1" ht="31.5">
      <c r="A144" s="76" t="s">
        <v>29</v>
      </c>
      <c r="B144" s="55" t="s">
        <v>140</v>
      </c>
      <c r="C144" s="55" t="s">
        <v>244</v>
      </c>
      <c r="D144" s="55" t="s">
        <v>30</v>
      </c>
      <c r="E144" s="36">
        <v>300000</v>
      </c>
      <c r="F144" s="92"/>
      <c r="G144" s="29">
        <f>SUM(E144:F144)</f>
        <v>300000</v>
      </c>
    </row>
    <row r="145" spans="1:7" s="27" customFormat="1" ht="31.5">
      <c r="A145" s="28" t="s">
        <v>141</v>
      </c>
      <c r="B145" s="24" t="s">
        <v>140</v>
      </c>
      <c r="C145" s="24" t="s">
        <v>142</v>
      </c>
      <c r="D145" s="26"/>
      <c r="E145" s="29">
        <f>E146</f>
        <v>8518437.52</v>
      </c>
      <c r="F145" s="29">
        <f aca="true" t="shared" si="22" ref="F145:G148">F146</f>
        <v>952361.41</v>
      </c>
      <c r="G145" s="29">
        <f t="shared" si="22"/>
        <v>9470798.93</v>
      </c>
    </row>
    <row r="146" spans="1:7" s="27" customFormat="1" ht="31.5">
      <c r="A146" s="28" t="s">
        <v>450</v>
      </c>
      <c r="B146" s="24" t="s">
        <v>140</v>
      </c>
      <c r="C146" s="24" t="s">
        <v>143</v>
      </c>
      <c r="D146" s="26"/>
      <c r="E146" s="29">
        <f>E147</f>
        <v>8518437.52</v>
      </c>
      <c r="F146" s="29">
        <f t="shared" si="22"/>
        <v>952361.41</v>
      </c>
      <c r="G146" s="29">
        <f t="shared" si="22"/>
        <v>9470798.93</v>
      </c>
    </row>
    <row r="147" spans="1:7" s="27" customFormat="1" ht="15.75">
      <c r="A147" s="35" t="s">
        <v>144</v>
      </c>
      <c r="B147" s="24" t="s">
        <v>140</v>
      </c>
      <c r="C147" s="24" t="s">
        <v>145</v>
      </c>
      <c r="D147" s="26"/>
      <c r="E147" s="29">
        <f>E148</f>
        <v>8518437.52</v>
      </c>
      <c r="F147" s="29">
        <f t="shared" si="22"/>
        <v>952361.41</v>
      </c>
      <c r="G147" s="29">
        <f t="shared" si="22"/>
        <v>9470798.93</v>
      </c>
    </row>
    <row r="148" spans="1:7" s="27" customFormat="1" ht="31.5">
      <c r="A148" s="33" t="s">
        <v>27</v>
      </c>
      <c r="B148" s="24" t="s">
        <v>140</v>
      </c>
      <c r="C148" s="24" t="s">
        <v>145</v>
      </c>
      <c r="D148" s="24" t="s">
        <v>28</v>
      </c>
      <c r="E148" s="29">
        <f>E149</f>
        <v>8518437.52</v>
      </c>
      <c r="F148" s="29">
        <f t="shared" si="22"/>
        <v>952361.41</v>
      </c>
      <c r="G148" s="29">
        <f t="shared" si="22"/>
        <v>9470798.93</v>
      </c>
    </row>
    <row r="149" spans="1:7" s="27" customFormat="1" ht="31.5">
      <c r="A149" s="33" t="s">
        <v>29</v>
      </c>
      <c r="B149" s="24" t="s">
        <v>140</v>
      </c>
      <c r="C149" s="24" t="s">
        <v>145</v>
      </c>
      <c r="D149" s="24" t="s">
        <v>30</v>
      </c>
      <c r="E149" s="29">
        <v>8518437.52</v>
      </c>
      <c r="F149" s="29">
        <v>952361.41</v>
      </c>
      <c r="G149" s="29">
        <f>SUM(E149:F149)</f>
        <v>9470798.93</v>
      </c>
    </row>
    <row r="150" spans="1:7" s="27" customFormat="1" ht="15.75">
      <c r="A150" s="25" t="s">
        <v>146</v>
      </c>
      <c r="B150" s="26" t="s">
        <v>147</v>
      </c>
      <c r="C150" s="26"/>
      <c r="D150" s="26"/>
      <c r="E150" s="21">
        <f>E151+E157</f>
        <v>100000</v>
      </c>
      <c r="F150" s="21">
        <f>F151+F157</f>
        <v>120000</v>
      </c>
      <c r="G150" s="29">
        <f>G151+G157</f>
        <v>220000</v>
      </c>
    </row>
    <row r="151" spans="1:7" s="27" customFormat="1" ht="31.5">
      <c r="A151" s="33" t="s">
        <v>148</v>
      </c>
      <c r="B151" s="24" t="s">
        <v>149</v>
      </c>
      <c r="C151" s="24"/>
      <c r="D151" s="24"/>
      <c r="E151" s="29">
        <f>E152</f>
        <v>50000</v>
      </c>
      <c r="F151" s="29">
        <f aca="true" t="shared" si="23" ref="F151:G155">F152</f>
        <v>0</v>
      </c>
      <c r="G151" s="29">
        <f t="shared" si="23"/>
        <v>50000</v>
      </c>
    </row>
    <row r="152" spans="1:7" s="27" customFormat="1" ht="31.5">
      <c r="A152" s="33" t="s">
        <v>46</v>
      </c>
      <c r="B152" s="24" t="s">
        <v>149</v>
      </c>
      <c r="C152" s="24" t="s">
        <v>47</v>
      </c>
      <c r="D152" s="24"/>
      <c r="E152" s="29">
        <f>E153</f>
        <v>50000</v>
      </c>
      <c r="F152" s="29">
        <f t="shared" si="23"/>
        <v>0</v>
      </c>
      <c r="G152" s="29">
        <f t="shared" si="23"/>
        <v>50000</v>
      </c>
    </row>
    <row r="153" spans="1:7" s="27" customFormat="1" ht="63">
      <c r="A153" s="33" t="s">
        <v>150</v>
      </c>
      <c r="B153" s="24" t="s">
        <v>149</v>
      </c>
      <c r="C153" s="24" t="s">
        <v>49</v>
      </c>
      <c r="D153" s="24"/>
      <c r="E153" s="29">
        <f>E154</f>
        <v>50000</v>
      </c>
      <c r="F153" s="29">
        <f t="shared" si="23"/>
        <v>0</v>
      </c>
      <c r="G153" s="29">
        <f t="shared" si="23"/>
        <v>50000</v>
      </c>
    </row>
    <row r="154" spans="1:7" s="27" customFormat="1" ht="47.25">
      <c r="A154" s="33" t="s">
        <v>50</v>
      </c>
      <c r="B154" s="24" t="s">
        <v>149</v>
      </c>
      <c r="C154" s="24" t="s">
        <v>51</v>
      </c>
      <c r="D154" s="24"/>
      <c r="E154" s="29">
        <f>E155</f>
        <v>50000</v>
      </c>
      <c r="F154" s="29">
        <f t="shared" si="23"/>
        <v>0</v>
      </c>
      <c r="G154" s="29">
        <f t="shared" si="23"/>
        <v>50000</v>
      </c>
    </row>
    <row r="155" spans="1:7" s="27" customFormat="1" ht="31.5">
      <c r="A155" s="33" t="s">
        <v>27</v>
      </c>
      <c r="B155" s="24" t="s">
        <v>149</v>
      </c>
      <c r="C155" s="24" t="s">
        <v>51</v>
      </c>
      <c r="D155" s="24" t="s">
        <v>28</v>
      </c>
      <c r="E155" s="29">
        <f>E156</f>
        <v>50000</v>
      </c>
      <c r="F155" s="29">
        <f t="shared" si="23"/>
        <v>0</v>
      </c>
      <c r="G155" s="29">
        <f t="shared" si="23"/>
        <v>50000</v>
      </c>
    </row>
    <row r="156" spans="1:7" s="27" customFormat="1" ht="31.5">
      <c r="A156" s="33" t="s">
        <v>29</v>
      </c>
      <c r="B156" s="24" t="s">
        <v>149</v>
      </c>
      <c r="C156" s="24" t="s">
        <v>51</v>
      </c>
      <c r="D156" s="24" t="s">
        <v>30</v>
      </c>
      <c r="E156" s="29">
        <v>50000</v>
      </c>
      <c r="F156" s="92"/>
      <c r="G156" s="29">
        <f>SUM(E156:F156)</f>
        <v>50000</v>
      </c>
    </row>
    <row r="157" spans="1:7" s="27" customFormat="1" ht="15.75">
      <c r="A157" s="76" t="s">
        <v>420</v>
      </c>
      <c r="B157" s="55" t="s">
        <v>421</v>
      </c>
      <c r="C157" s="55"/>
      <c r="D157" s="55"/>
      <c r="E157" s="77">
        <f>E158</f>
        <v>50000</v>
      </c>
      <c r="F157" s="77">
        <f>F158</f>
        <v>120000</v>
      </c>
      <c r="G157" s="29">
        <f>G158</f>
        <v>170000</v>
      </c>
    </row>
    <row r="158" spans="1:7" s="27" customFormat="1" ht="47.25">
      <c r="A158" s="76" t="s">
        <v>422</v>
      </c>
      <c r="B158" s="55" t="s">
        <v>421</v>
      </c>
      <c r="C158" s="55" t="s">
        <v>423</v>
      </c>
      <c r="D158" s="55"/>
      <c r="E158" s="77">
        <f>E159</f>
        <v>50000</v>
      </c>
      <c r="F158" s="77">
        <f aca="true" t="shared" si="24" ref="F158:G161">F159</f>
        <v>120000</v>
      </c>
      <c r="G158" s="29">
        <f t="shared" si="24"/>
        <v>170000</v>
      </c>
    </row>
    <row r="159" spans="1:7" s="27" customFormat="1" ht="47.25">
      <c r="A159" s="76" t="s">
        <v>424</v>
      </c>
      <c r="B159" s="55" t="s">
        <v>421</v>
      </c>
      <c r="C159" s="55" t="s">
        <v>425</v>
      </c>
      <c r="D159" s="55"/>
      <c r="E159" s="77">
        <f>E160</f>
        <v>50000</v>
      </c>
      <c r="F159" s="77">
        <f t="shared" si="24"/>
        <v>120000</v>
      </c>
      <c r="G159" s="29">
        <f t="shared" si="24"/>
        <v>170000</v>
      </c>
    </row>
    <row r="160" spans="1:7" s="27" customFormat="1" ht="15.75">
      <c r="A160" s="76" t="s">
        <v>426</v>
      </c>
      <c r="B160" s="55" t="s">
        <v>421</v>
      </c>
      <c r="C160" s="55" t="s">
        <v>427</v>
      </c>
      <c r="D160" s="55"/>
      <c r="E160" s="77">
        <f>E161+E163</f>
        <v>50000</v>
      </c>
      <c r="F160" s="77">
        <f>F161+F163</f>
        <v>120000</v>
      </c>
      <c r="G160" s="77">
        <f>G161+G163</f>
        <v>170000</v>
      </c>
    </row>
    <row r="161" spans="1:7" s="27" customFormat="1" ht="78.75">
      <c r="A161" s="76" t="s">
        <v>23</v>
      </c>
      <c r="B161" s="55" t="s">
        <v>428</v>
      </c>
      <c r="C161" s="55" t="s">
        <v>427</v>
      </c>
      <c r="D161" s="55" t="s">
        <v>24</v>
      </c>
      <c r="E161" s="77">
        <f>E162</f>
        <v>50000</v>
      </c>
      <c r="F161" s="77">
        <f t="shared" si="24"/>
        <v>0</v>
      </c>
      <c r="G161" s="29">
        <f t="shared" si="24"/>
        <v>50000</v>
      </c>
    </row>
    <row r="162" spans="1:7" s="27" customFormat="1" ht="31.5">
      <c r="A162" s="76" t="s">
        <v>429</v>
      </c>
      <c r="B162" s="55" t="s">
        <v>428</v>
      </c>
      <c r="C162" s="55" t="s">
        <v>427</v>
      </c>
      <c r="D162" s="55" t="s">
        <v>26</v>
      </c>
      <c r="E162" s="77">
        <v>50000</v>
      </c>
      <c r="F162" s="92"/>
      <c r="G162" s="29">
        <f>SUM(E162:F162)</f>
        <v>50000</v>
      </c>
    </row>
    <row r="163" spans="1:7" s="27" customFormat="1" ht="31.5">
      <c r="A163" s="33" t="s">
        <v>27</v>
      </c>
      <c r="B163" s="55" t="s">
        <v>428</v>
      </c>
      <c r="C163" s="55" t="s">
        <v>427</v>
      </c>
      <c r="D163" s="24" t="s">
        <v>28</v>
      </c>
      <c r="E163" s="77">
        <f>E164</f>
        <v>0</v>
      </c>
      <c r="F163" s="77">
        <f>F164</f>
        <v>120000</v>
      </c>
      <c r="G163" s="77">
        <f>G164</f>
        <v>120000</v>
      </c>
    </row>
    <row r="164" spans="1:7" s="27" customFormat="1" ht="31.5">
      <c r="A164" s="33" t="s">
        <v>29</v>
      </c>
      <c r="B164" s="55" t="s">
        <v>428</v>
      </c>
      <c r="C164" s="55" t="s">
        <v>427</v>
      </c>
      <c r="D164" s="24" t="s">
        <v>30</v>
      </c>
      <c r="E164" s="77"/>
      <c r="F164" s="77">
        <v>120000</v>
      </c>
      <c r="G164" s="29">
        <f>SUM(E164:F164)</f>
        <v>120000</v>
      </c>
    </row>
    <row r="165" spans="1:7" ht="15.75">
      <c r="A165" s="25" t="s">
        <v>209</v>
      </c>
      <c r="B165" s="26" t="s">
        <v>210</v>
      </c>
      <c r="C165" s="31"/>
      <c r="D165" s="26"/>
      <c r="E165" s="21">
        <f>E166</f>
        <v>19441949</v>
      </c>
      <c r="F165" s="21">
        <f>F166</f>
        <v>154955.21</v>
      </c>
      <c r="G165" s="21">
        <f>G166</f>
        <v>19596904.21</v>
      </c>
    </row>
    <row r="166" spans="1:7" ht="15.75">
      <c r="A166" s="23" t="s">
        <v>211</v>
      </c>
      <c r="B166" s="24" t="s">
        <v>212</v>
      </c>
      <c r="C166" s="31"/>
      <c r="D166" s="24"/>
      <c r="E166" s="29">
        <f>E167+E172+E194</f>
        <v>19441949</v>
      </c>
      <c r="F166" s="29">
        <f>F167+F172+F194</f>
        <v>154955.21</v>
      </c>
      <c r="G166" s="29">
        <f>G167+G172+G194</f>
        <v>19596904.21</v>
      </c>
    </row>
    <row r="167" spans="1:7" ht="31.5">
      <c r="A167" s="33" t="s">
        <v>451</v>
      </c>
      <c r="B167" s="55" t="s">
        <v>212</v>
      </c>
      <c r="C167" s="55" t="s">
        <v>384</v>
      </c>
      <c r="D167" s="85"/>
      <c r="E167" s="29">
        <f>E168</f>
        <v>25000</v>
      </c>
      <c r="F167" s="29">
        <f aca="true" t="shared" si="25" ref="F167:G170">F168</f>
        <v>0</v>
      </c>
      <c r="G167" s="29">
        <f t="shared" si="25"/>
        <v>25000</v>
      </c>
    </row>
    <row r="168" spans="1:7" ht="47.25">
      <c r="A168" s="33" t="s">
        <v>385</v>
      </c>
      <c r="B168" s="55" t="s">
        <v>212</v>
      </c>
      <c r="C168" s="55" t="s">
        <v>386</v>
      </c>
      <c r="D168" s="85"/>
      <c r="E168" s="29">
        <f>E169</f>
        <v>25000</v>
      </c>
      <c r="F168" s="29">
        <f t="shared" si="25"/>
        <v>0</v>
      </c>
      <c r="G168" s="29">
        <f t="shared" si="25"/>
        <v>25000</v>
      </c>
    </row>
    <row r="169" spans="1:7" ht="31.5">
      <c r="A169" s="33" t="s">
        <v>387</v>
      </c>
      <c r="B169" s="55" t="s">
        <v>212</v>
      </c>
      <c r="C169" s="55" t="s">
        <v>388</v>
      </c>
      <c r="D169" s="24"/>
      <c r="E169" s="29">
        <f>E170</f>
        <v>25000</v>
      </c>
      <c r="F169" s="29">
        <f t="shared" si="25"/>
        <v>0</v>
      </c>
      <c r="G169" s="29">
        <f t="shared" si="25"/>
        <v>25000</v>
      </c>
    </row>
    <row r="170" spans="1:7" ht="78.75">
      <c r="A170" s="33" t="s">
        <v>23</v>
      </c>
      <c r="B170" s="55" t="s">
        <v>212</v>
      </c>
      <c r="C170" s="55" t="s">
        <v>388</v>
      </c>
      <c r="D170" s="24" t="s">
        <v>24</v>
      </c>
      <c r="E170" s="29">
        <f>E171</f>
        <v>25000</v>
      </c>
      <c r="F170" s="29">
        <f t="shared" si="25"/>
        <v>0</v>
      </c>
      <c r="G170" s="29">
        <f t="shared" si="25"/>
        <v>25000</v>
      </c>
    </row>
    <row r="171" spans="1:7" ht="15.75">
      <c r="A171" s="33" t="s">
        <v>222</v>
      </c>
      <c r="B171" s="55" t="s">
        <v>212</v>
      </c>
      <c r="C171" s="55" t="s">
        <v>388</v>
      </c>
      <c r="D171" s="24" t="s">
        <v>223</v>
      </c>
      <c r="E171" s="29">
        <v>25000</v>
      </c>
      <c r="F171" s="91"/>
      <c r="G171" s="29">
        <f>SUM(E171:F171)</f>
        <v>25000</v>
      </c>
    </row>
    <row r="172" spans="1:7" ht="31.5">
      <c r="A172" s="28" t="s">
        <v>213</v>
      </c>
      <c r="B172" s="24" t="s">
        <v>212</v>
      </c>
      <c r="C172" s="30" t="s">
        <v>214</v>
      </c>
      <c r="D172" s="86"/>
      <c r="E172" s="36">
        <f>E173+E189</f>
        <v>19345021</v>
      </c>
      <c r="F172" s="36">
        <f>F173+F189</f>
        <v>154955.21</v>
      </c>
      <c r="G172" s="29">
        <f>G173+G189</f>
        <v>19499976.21</v>
      </c>
    </row>
    <row r="173" spans="1:7" ht="15.75">
      <c r="A173" s="28" t="s">
        <v>215</v>
      </c>
      <c r="B173" s="30" t="s">
        <v>216</v>
      </c>
      <c r="C173" s="30" t="s">
        <v>217</v>
      </c>
      <c r="D173" s="30"/>
      <c r="E173" s="36">
        <f>E178+E184+E174</f>
        <v>18821421</v>
      </c>
      <c r="F173" s="36">
        <f>F178+F184+F174</f>
        <v>154955.21</v>
      </c>
      <c r="G173" s="29">
        <f>G178+G184+G174</f>
        <v>18976376.21</v>
      </c>
    </row>
    <row r="174" spans="1:7" ht="31.5">
      <c r="A174" s="38" t="s">
        <v>432</v>
      </c>
      <c r="B174" s="55" t="s">
        <v>225</v>
      </c>
      <c r="C174" s="55" t="s">
        <v>433</v>
      </c>
      <c r="D174" s="55"/>
      <c r="E174" s="36">
        <f>E175</f>
        <v>5000000</v>
      </c>
      <c r="F174" s="36">
        <f aca="true" t="shared" si="26" ref="F174:G176">F175</f>
        <v>0</v>
      </c>
      <c r="G174" s="29">
        <f t="shared" si="26"/>
        <v>5000000</v>
      </c>
    </row>
    <row r="175" spans="1:7" ht="15.75">
      <c r="A175" s="38" t="s">
        <v>434</v>
      </c>
      <c r="B175" s="55" t="s">
        <v>225</v>
      </c>
      <c r="C175" s="55" t="s">
        <v>435</v>
      </c>
      <c r="D175" s="55"/>
      <c r="E175" s="36">
        <f>E176</f>
        <v>5000000</v>
      </c>
      <c r="F175" s="36">
        <f t="shared" si="26"/>
        <v>0</v>
      </c>
      <c r="G175" s="29">
        <f t="shared" si="26"/>
        <v>5000000</v>
      </c>
    </row>
    <row r="176" spans="1:7" ht="31.5">
      <c r="A176" s="76" t="s">
        <v>27</v>
      </c>
      <c r="B176" s="55" t="s">
        <v>225</v>
      </c>
      <c r="C176" s="55" t="s">
        <v>435</v>
      </c>
      <c r="D176" s="55" t="s">
        <v>28</v>
      </c>
      <c r="E176" s="36">
        <f>E177</f>
        <v>5000000</v>
      </c>
      <c r="F176" s="36">
        <f t="shared" si="26"/>
        <v>0</v>
      </c>
      <c r="G176" s="29">
        <f t="shared" si="26"/>
        <v>5000000</v>
      </c>
    </row>
    <row r="177" spans="1:7" ht="31.5">
      <c r="A177" s="76" t="s">
        <v>29</v>
      </c>
      <c r="B177" s="55" t="s">
        <v>225</v>
      </c>
      <c r="C177" s="55" t="s">
        <v>435</v>
      </c>
      <c r="D177" s="55" t="s">
        <v>30</v>
      </c>
      <c r="E177" s="36">
        <v>5000000</v>
      </c>
      <c r="F177" s="91"/>
      <c r="G177" s="29">
        <f>SUM(E177:F177)</f>
        <v>5000000</v>
      </c>
    </row>
    <row r="178" spans="1:7" ht="31.5">
      <c r="A178" s="28" t="s">
        <v>218</v>
      </c>
      <c r="B178" s="30" t="s">
        <v>216</v>
      </c>
      <c r="C178" s="30" t="s">
        <v>219</v>
      </c>
      <c r="D178" s="30"/>
      <c r="E178" s="36">
        <f>E179</f>
        <v>13221109</v>
      </c>
      <c r="F178" s="36">
        <f>F179</f>
        <v>90000</v>
      </c>
      <c r="G178" s="29">
        <f>G179</f>
        <v>13311109</v>
      </c>
    </row>
    <row r="179" spans="1:7" ht="31.5">
      <c r="A179" s="28" t="s">
        <v>220</v>
      </c>
      <c r="B179" s="34" t="s">
        <v>212</v>
      </c>
      <c r="C179" s="87" t="s">
        <v>221</v>
      </c>
      <c r="D179" s="34" t="s">
        <v>74</v>
      </c>
      <c r="E179" s="36">
        <f>E180+E182</f>
        <v>13221109</v>
      </c>
      <c r="F179" s="36">
        <f>F180+F182</f>
        <v>90000</v>
      </c>
      <c r="G179" s="29">
        <f>G180+G182</f>
        <v>13311109</v>
      </c>
    </row>
    <row r="180" spans="1:7" ht="78.75">
      <c r="A180" s="33" t="s">
        <v>23</v>
      </c>
      <c r="B180" s="34" t="s">
        <v>212</v>
      </c>
      <c r="C180" s="87" t="s">
        <v>221</v>
      </c>
      <c r="D180" s="34" t="s">
        <v>24</v>
      </c>
      <c r="E180" s="36">
        <f>E181</f>
        <v>11215327</v>
      </c>
      <c r="F180" s="36">
        <f>F181</f>
        <v>0</v>
      </c>
      <c r="G180" s="29">
        <f>G181</f>
        <v>11215327</v>
      </c>
    </row>
    <row r="181" spans="1:7" ht="15.75">
      <c r="A181" s="33" t="s">
        <v>222</v>
      </c>
      <c r="B181" s="34" t="s">
        <v>212</v>
      </c>
      <c r="C181" s="87" t="s">
        <v>221</v>
      </c>
      <c r="D181" s="34" t="s">
        <v>223</v>
      </c>
      <c r="E181" s="36">
        <v>11215327</v>
      </c>
      <c r="F181" s="91"/>
      <c r="G181" s="29">
        <f>SUM(E181:F181)</f>
        <v>11215327</v>
      </c>
    </row>
    <row r="182" spans="1:7" ht="31.5">
      <c r="A182" s="33" t="s">
        <v>27</v>
      </c>
      <c r="B182" s="34" t="s">
        <v>212</v>
      </c>
      <c r="C182" s="87" t="s">
        <v>221</v>
      </c>
      <c r="D182" s="34" t="s">
        <v>28</v>
      </c>
      <c r="E182" s="36">
        <f>E183</f>
        <v>2005782</v>
      </c>
      <c r="F182" s="36">
        <f>F183</f>
        <v>90000</v>
      </c>
      <c r="G182" s="29">
        <f>G183</f>
        <v>2095782</v>
      </c>
    </row>
    <row r="183" spans="1:7" ht="31.5">
      <c r="A183" s="33" t="s">
        <v>29</v>
      </c>
      <c r="B183" s="34" t="s">
        <v>212</v>
      </c>
      <c r="C183" s="87" t="s">
        <v>221</v>
      </c>
      <c r="D183" s="34" t="s">
        <v>30</v>
      </c>
      <c r="E183" s="36">
        <v>2005782</v>
      </c>
      <c r="F183" s="36">
        <v>90000</v>
      </c>
      <c r="G183" s="29">
        <f>SUM(E183:F183)</f>
        <v>2095782</v>
      </c>
    </row>
    <row r="184" spans="1:7" ht="47.25">
      <c r="A184" s="33" t="s">
        <v>231</v>
      </c>
      <c r="B184" s="71" t="s">
        <v>212</v>
      </c>
      <c r="C184" s="71" t="s">
        <v>232</v>
      </c>
      <c r="D184" s="34"/>
      <c r="E184" s="36">
        <f>E187+E185</f>
        <v>600312</v>
      </c>
      <c r="F184" s="36">
        <f>F187+F185</f>
        <v>64955.21</v>
      </c>
      <c r="G184" s="29">
        <f>G187+G185</f>
        <v>665267.21</v>
      </c>
    </row>
    <row r="185" spans="1:7" ht="78.75">
      <c r="A185" s="33" t="s">
        <v>23</v>
      </c>
      <c r="B185" s="71" t="s">
        <v>212</v>
      </c>
      <c r="C185" s="71" t="s">
        <v>232</v>
      </c>
      <c r="D185" s="34" t="s">
        <v>24</v>
      </c>
      <c r="E185" s="36">
        <f>E186</f>
        <v>255312</v>
      </c>
      <c r="F185" s="36">
        <f>F186</f>
        <v>7952.83</v>
      </c>
      <c r="G185" s="29">
        <f>G186</f>
        <v>263264.83</v>
      </c>
    </row>
    <row r="186" spans="1:7" ht="15.75">
      <c r="A186" s="33" t="s">
        <v>222</v>
      </c>
      <c r="B186" s="71" t="s">
        <v>212</v>
      </c>
      <c r="C186" s="71" t="s">
        <v>232</v>
      </c>
      <c r="D186" s="34" t="s">
        <v>223</v>
      </c>
      <c r="E186" s="36">
        <v>255312</v>
      </c>
      <c r="F186" s="36">
        <v>7952.83</v>
      </c>
      <c r="G186" s="29">
        <f>SUM(E186:F186)</f>
        <v>263264.83</v>
      </c>
    </row>
    <row r="187" spans="1:7" ht="31.5">
      <c r="A187" s="33" t="s">
        <v>27</v>
      </c>
      <c r="B187" s="34" t="s">
        <v>212</v>
      </c>
      <c r="C187" s="71" t="s">
        <v>232</v>
      </c>
      <c r="D187" s="34" t="s">
        <v>28</v>
      </c>
      <c r="E187" s="36">
        <f>E188</f>
        <v>345000</v>
      </c>
      <c r="F187" s="36">
        <f>F188</f>
        <v>57002.38</v>
      </c>
      <c r="G187" s="29">
        <f>G188</f>
        <v>402002.38</v>
      </c>
    </row>
    <row r="188" spans="1:7" ht="31.5">
      <c r="A188" s="33" t="s">
        <v>29</v>
      </c>
      <c r="B188" s="34" t="s">
        <v>212</v>
      </c>
      <c r="C188" s="71" t="s">
        <v>232</v>
      </c>
      <c r="D188" s="34" t="s">
        <v>30</v>
      </c>
      <c r="E188" s="36">
        <v>345000</v>
      </c>
      <c r="F188" s="36">
        <v>57002.38</v>
      </c>
      <c r="G188" s="29">
        <f>SUM(E188:F188)</f>
        <v>402002.38</v>
      </c>
    </row>
    <row r="189" spans="1:7" ht="31.5">
      <c r="A189" s="88" t="s">
        <v>224</v>
      </c>
      <c r="B189" s="89" t="s">
        <v>225</v>
      </c>
      <c r="C189" s="87" t="s">
        <v>226</v>
      </c>
      <c r="D189" s="34"/>
      <c r="E189" s="36">
        <f>E190</f>
        <v>523600</v>
      </c>
      <c r="F189" s="36">
        <f aca="true" t="shared" si="27" ref="F189:G192">F190</f>
        <v>0</v>
      </c>
      <c r="G189" s="29">
        <f t="shared" si="27"/>
        <v>523600</v>
      </c>
    </row>
    <row r="190" spans="1:7" ht="47.25">
      <c r="A190" s="28" t="s">
        <v>227</v>
      </c>
      <c r="B190" s="89" t="s">
        <v>225</v>
      </c>
      <c r="C190" s="87" t="s">
        <v>228</v>
      </c>
      <c r="D190" s="34"/>
      <c r="E190" s="36">
        <f>E191</f>
        <v>523600</v>
      </c>
      <c r="F190" s="36">
        <f t="shared" si="27"/>
        <v>0</v>
      </c>
      <c r="G190" s="29">
        <f t="shared" si="27"/>
        <v>523600</v>
      </c>
    </row>
    <row r="191" spans="1:7" ht="31.5">
      <c r="A191" s="28" t="s">
        <v>229</v>
      </c>
      <c r="B191" s="89" t="s">
        <v>225</v>
      </c>
      <c r="C191" s="87" t="s">
        <v>230</v>
      </c>
      <c r="D191" s="34"/>
      <c r="E191" s="36">
        <f>E192</f>
        <v>523600</v>
      </c>
      <c r="F191" s="36">
        <f t="shared" si="27"/>
        <v>0</v>
      </c>
      <c r="G191" s="29">
        <f t="shared" si="27"/>
        <v>523600</v>
      </c>
    </row>
    <row r="192" spans="1:7" ht="31.5">
      <c r="A192" s="33" t="s">
        <v>27</v>
      </c>
      <c r="B192" s="34" t="s">
        <v>212</v>
      </c>
      <c r="C192" s="87" t="s">
        <v>230</v>
      </c>
      <c r="D192" s="34" t="s">
        <v>28</v>
      </c>
      <c r="E192" s="36">
        <f>E193</f>
        <v>523600</v>
      </c>
      <c r="F192" s="36">
        <f t="shared" si="27"/>
        <v>0</v>
      </c>
      <c r="G192" s="29">
        <f t="shared" si="27"/>
        <v>523600</v>
      </c>
    </row>
    <row r="193" spans="1:7" ht="31.5">
      <c r="A193" s="33" t="s">
        <v>29</v>
      </c>
      <c r="B193" s="34" t="s">
        <v>212</v>
      </c>
      <c r="C193" s="87" t="s">
        <v>230</v>
      </c>
      <c r="D193" s="34" t="s">
        <v>30</v>
      </c>
      <c r="E193" s="36">
        <v>523600</v>
      </c>
      <c r="F193" s="91"/>
      <c r="G193" s="29">
        <f>SUM(E193:F193)</f>
        <v>523600</v>
      </c>
    </row>
    <row r="194" spans="1:7" ht="31.5">
      <c r="A194" s="76" t="s">
        <v>430</v>
      </c>
      <c r="B194" s="72" t="s">
        <v>212</v>
      </c>
      <c r="C194" s="55" t="s">
        <v>431</v>
      </c>
      <c r="D194" s="72"/>
      <c r="E194" s="36">
        <f aca="true" t="shared" si="28" ref="E194:G195">E195</f>
        <v>71928</v>
      </c>
      <c r="F194" s="36">
        <f t="shared" si="28"/>
        <v>0</v>
      </c>
      <c r="G194" s="29">
        <f t="shared" si="28"/>
        <v>71928</v>
      </c>
    </row>
    <row r="195" spans="1:7" ht="31.5">
      <c r="A195" s="76" t="s">
        <v>27</v>
      </c>
      <c r="B195" s="72" t="s">
        <v>212</v>
      </c>
      <c r="C195" s="55" t="s">
        <v>431</v>
      </c>
      <c r="D195" s="72" t="s">
        <v>28</v>
      </c>
      <c r="E195" s="36">
        <f t="shared" si="28"/>
        <v>71928</v>
      </c>
      <c r="F195" s="36">
        <f t="shared" si="28"/>
        <v>0</v>
      </c>
      <c r="G195" s="29">
        <f t="shared" si="28"/>
        <v>71928</v>
      </c>
    </row>
    <row r="196" spans="1:7" ht="31.5">
      <c r="A196" s="76" t="s">
        <v>29</v>
      </c>
      <c r="B196" s="72" t="s">
        <v>212</v>
      </c>
      <c r="C196" s="55" t="s">
        <v>431</v>
      </c>
      <c r="D196" s="72" t="s">
        <v>30</v>
      </c>
      <c r="E196" s="36">
        <v>71928</v>
      </c>
      <c r="F196" s="91"/>
      <c r="G196" s="29">
        <f>SUM(E196:F196)</f>
        <v>71928</v>
      </c>
    </row>
    <row r="197" spans="1:7" ht="15.75">
      <c r="A197" s="25" t="s">
        <v>151</v>
      </c>
      <c r="B197" s="26" t="s">
        <v>152</v>
      </c>
      <c r="C197" s="24"/>
      <c r="D197" s="26"/>
      <c r="E197" s="21">
        <f>E205+E212+E198</f>
        <v>670388.96</v>
      </c>
      <c r="F197" s="21">
        <f>F205+F212+F198</f>
        <v>0</v>
      </c>
      <c r="G197" s="21">
        <f>G205+G212+G198</f>
        <v>670388.96</v>
      </c>
    </row>
    <row r="198" spans="1:7" ht="15.75">
      <c r="A198" s="33" t="s">
        <v>153</v>
      </c>
      <c r="B198" s="24" t="s">
        <v>154</v>
      </c>
      <c r="C198" s="24"/>
      <c r="D198" s="24"/>
      <c r="E198" s="29">
        <f aca="true" t="shared" si="29" ref="E198:G203">E199</f>
        <v>240000</v>
      </c>
      <c r="F198" s="29">
        <f t="shared" si="29"/>
        <v>0</v>
      </c>
      <c r="G198" s="29">
        <f t="shared" si="29"/>
        <v>240000</v>
      </c>
    </row>
    <row r="199" spans="1:7" ht="31.5">
      <c r="A199" s="33" t="s">
        <v>155</v>
      </c>
      <c r="B199" s="24" t="s">
        <v>154</v>
      </c>
      <c r="C199" s="24" t="s">
        <v>156</v>
      </c>
      <c r="D199" s="24"/>
      <c r="E199" s="29">
        <f t="shared" si="29"/>
        <v>240000</v>
      </c>
      <c r="F199" s="29">
        <f t="shared" si="29"/>
        <v>0</v>
      </c>
      <c r="G199" s="29">
        <f t="shared" si="29"/>
        <v>240000</v>
      </c>
    </row>
    <row r="200" spans="1:7" ht="31.5">
      <c r="A200" s="33" t="s">
        <v>157</v>
      </c>
      <c r="B200" s="24" t="s">
        <v>154</v>
      </c>
      <c r="C200" s="24" t="s">
        <v>158</v>
      </c>
      <c r="D200" s="24"/>
      <c r="E200" s="29">
        <f t="shared" si="29"/>
        <v>240000</v>
      </c>
      <c r="F200" s="29">
        <f t="shared" si="29"/>
        <v>0</v>
      </c>
      <c r="G200" s="29">
        <f t="shared" si="29"/>
        <v>240000</v>
      </c>
    </row>
    <row r="201" spans="1:7" ht="47.25">
      <c r="A201" s="33" t="s">
        <v>159</v>
      </c>
      <c r="B201" s="24" t="s">
        <v>154</v>
      </c>
      <c r="C201" s="24" t="s">
        <v>160</v>
      </c>
      <c r="D201" s="24"/>
      <c r="E201" s="29">
        <f t="shared" si="29"/>
        <v>240000</v>
      </c>
      <c r="F201" s="29">
        <f t="shared" si="29"/>
        <v>0</v>
      </c>
      <c r="G201" s="29">
        <f t="shared" si="29"/>
        <v>240000</v>
      </c>
    </row>
    <row r="202" spans="1:7" ht="31.5">
      <c r="A202" s="33" t="s">
        <v>161</v>
      </c>
      <c r="B202" s="24" t="s">
        <v>154</v>
      </c>
      <c r="C202" s="24" t="s">
        <v>162</v>
      </c>
      <c r="D202" s="24"/>
      <c r="E202" s="29">
        <f t="shared" si="29"/>
        <v>240000</v>
      </c>
      <c r="F202" s="29">
        <f t="shared" si="29"/>
        <v>0</v>
      </c>
      <c r="G202" s="29">
        <f t="shared" si="29"/>
        <v>240000</v>
      </c>
    </row>
    <row r="203" spans="1:7" ht="15.75">
      <c r="A203" s="33" t="s">
        <v>53</v>
      </c>
      <c r="B203" s="24" t="s">
        <v>154</v>
      </c>
      <c r="C203" s="24" t="s">
        <v>162</v>
      </c>
      <c r="D203" s="24" t="s">
        <v>54</v>
      </c>
      <c r="E203" s="29">
        <f t="shared" si="29"/>
        <v>240000</v>
      </c>
      <c r="F203" s="29">
        <f t="shared" si="29"/>
        <v>0</v>
      </c>
      <c r="G203" s="29">
        <f t="shared" si="29"/>
        <v>240000</v>
      </c>
    </row>
    <row r="204" spans="1:7" ht="31.5">
      <c r="A204" s="33" t="s">
        <v>163</v>
      </c>
      <c r="B204" s="24" t="s">
        <v>154</v>
      </c>
      <c r="C204" s="24" t="s">
        <v>162</v>
      </c>
      <c r="D204" s="24" t="s">
        <v>164</v>
      </c>
      <c r="E204" s="29">
        <v>240000</v>
      </c>
      <c r="F204" s="91"/>
      <c r="G204" s="29">
        <f>SUM(E204:F204)</f>
        <v>240000</v>
      </c>
    </row>
    <row r="205" spans="1:7" ht="15.75">
      <c r="A205" s="23" t="s">
        <v>165</v>
      </c>
      <c r="B205" s="24" t="s">
        <v>166</v>
      </c>
      <c r="C205" s="24"/>
      <c r="D205" s="24"/>
      <c r="E205" s="29">
        <f aca="true" t="shared" si="30" ref="E205:G210">E206</f>
        <v>110388.96</v>
      </c>
      <c r="F205" s="29">
        <f t="shared" si="30"/>
        <v>0</v>
      </c>
      <c r="G205" s="29">
        <f t="shared" si="30"/>
        <v>110388.96</v>
      </c>
    </row>
    <row r="206" spans="1:7" ht="31.5">
      <c r="A206" s="28" t="s">
        <v>155</v>
      </c>
      <c r="B206" s="24" t="s">
        <v>166</v>
      </c>
      <c r="C206" s="24" t="s">
        <v>156</v>
      </c>
      <c r="D206" s="24"/>
      <c r="E206" s="29">
        <f t="shared" si="30"/>
        <v>110388.96</v>
      </c>
      <c r="F206" s="29">
        <f t="shared" si="30"/>
        <v>0</v>
      </c>
      <c r="G206" s="29">
        <f t="shared" si="30"/>
        <v>110388.96</v>
      </c>
    </row>
    <row r="207" spans="1:7" ht="31.5">
      <c r="A207" s="28" t="s">
        <v>157</v>
      </c>
      <c r="B207" s="24" t="s">
        <v>166</v>
      </c>
      <c r="C207" s="24" t="s">
        <v>158</v>
      </c>
      <c r="D207" s="24"/>
      <c r="E207" s="29">
        <f t="shared" si="30"/>
        <v>110388.96</v>
      </c>
      <c r="F207" s="29">
        <f t="shared" si="30"/>
        <v>0</v>
      </c>
      <c r="G207" s="29">
        <f t="shared" si="30"/>
        <v>110388.96</v>
      </c>
    </row>
    <row r="208" spans="1:7" ht="47.25">
      <c r="A208" s="28" t="s">
        <v>167</v>
      </c>
      <c r="B208" s="24" t="s">
        <v>166</v>
      </c>
      <c r="C208" s="24" t="s">
        <v>168</v>
      </c>
      <c r="D208" s="24"/>
      <c r="E208" s="29">
        <f t="shared" si="30"/>
        <v>110388.96</v>
      </c>
      <c r="F208" s="29">
        <f t="shared" si="30"/>
        <v>0</v>
      </c>
      <c r="G208" s="29">
        <f t="shared" si="30"/>
        <v>110388.96</v>
      </c>
    </row>
    <row r="209" spans="1:7" ht="78.75">
      <c r="A209" s="23" t="s">
        <v>169</v>
      </c>
      <c r="B209" s="24" t="s">
        <v>166</v>
      </c>
      <c r="C209" s="24" t="s">
        <v>170</v>
      </c>
      <c r="D209" s="24"/>
      <c r="E209" s="29">
        <f t="shared" si="30"/>
        <v>110388.96</v>
      </c>
      <c r="F209" s="29">
        <f t="shared" si="30"/>
        <v>0</v>
      </c>
      <c r="G209" s="29">
        <f t="shared" si="30"/>
        <v>110388.96</v>
      </c>
    </row>
    <row r="210" spans="1:7" ht="15.75">
      <c r="A210" s="23" t="s">
        <v>171</v>
      </c>
      <c r="B210" s="24" t="s">
        <v>166</v>
      </c>
      <c r="C210" s="24" t="s">
        <v>170</v>
      </c>
      <c r="D210" s="24" t="s">
        <v>172</v>
      </c>
      <c r="E210" s="29">
        <f t="shared" si="30"/>
        <v>110388.96</v>
      </c>
      <c r="F210" s="29">
        <f t="shared" si="30"/>
        <v>0</v>
      </c>
      <c r="G210" s="29">
        <f t="shared" si="30"/>
        <v>110388.96</v>
      </c>
    </row>
    <row r="211" spans="1:7" ht="15.75">
      <c r="A211" s="23" t="s">
        <v>173</v>
      </c>
      <c r="B211" s="24" t="s">
        <v>166</v>
      </c>
      <c r="C211" s="24" t="s">
        <v>170</v>
      </c>
      <c r="D211" s="24" t="s">
        <v>174</v>
      </c>
      <c r="E211" s="29">
        <v>110388.96</v>
      </c>
      <c r="F211" s="91"/>
      <c r="G211" s="29">
        <f>SUM(E211:F211)</f>
        <v>110388.96</v>
      </c>
    </row>
    <row r="212" spans="1:7" ht="15.75">
      <c r="A212" s="23" t="s">
        <v>175</v>
      </c>
      <c r="B212" s="24" t="s">
        <v>176</v>
      </c>
      <c r="C212" s="24"/>
      <c r="D212" s="24"/>
      <c r="E212" s="29">
        <f>E213</f>
        <v>320000</v>
      </c>
      <c r="F212" s="29">
        <f>F213</f>
        <v>0</v>
      </c>
      <c r="G212" s="29">
        <f>G213</f>
        <v>320000</v>
      </c>
    </row>
    <row r="213" spans="1:7" ht="31.5">
      <c r="A213" s="28" t="s">
        <v>177</v>
      </c>
      <c r="B213" s="24" t="s">
        <v>176</v>
      </c>
      <c r="C213" s="55" t="s">
        <v>156</v>
      </c>
      <c r="D213" s="24"/>
      <c r="E213" s="29">
        <f>E216</f>
        <v>320000</v>
      </c>
      <c r="F213" s="29">
        <f>F216</f>
        <v>0</v>
      </c>
      <c r="G213" s="29">
        <f>G216</f>
        <v>320000</v>
      </c>
    </row>
    <row r="214" spans="1:7" ht="31.5">
      <c r="A214" s="28" t="s">
        <v>157</v>
      </c>
      <c r="B214" s="24" t="s">
        <v>176</v>
      </c>
      <c r="C214" s="55" t="s">
        <v>158</v>
      </c>
      <c r="D214" s="24"/>
      <c r="E214" s="29">
        <f aca="true" t="shared" si="31" ref="E214:G215">E215</f>
        <v>320000</v>
      </c>
      <c r="F214" s="29">
        <f t="shared" si="31"/>
        <v>0</v>
      </c>
      <c r="G214" s="29">
        <f t="shared" si="31"/>
        <v>320000</v>
      </c>
    </row>
    <row r="215" spans="1:7" ht="31.5">
      <c r="A215" s="28" t="s">
        <v>178</v>
      </c>
      <c r="B215" s="24" t="s">
        <v>176</v>
      </c>
      <c r="C215" s="55" t="s">
        <v>179</v>
      </c>
      <c r="D215" s="24"/>
      <c r="E215" s="29">
        <f t="shared" si="31"/>
        <v>320000</v>
      </c>
      <c r="F215" s="29">
        <f t="shared" si="31"/>
        <v>0</v>
      </c>
      <c r="G215" s="29">
        <f t="shared" si="31"/>
        <v>320000</v>
      </c>
    </row>
    <row r="216" spans="1:7" ht="15.75">
      <c r="A216" s="28" t="s">
        <v>180</v>
      </c>
      <c r="B216" s="30" t="s">
        <v>176</v>
      </c>
      <c r="C216" s="30" t="s">
        <v>181</v>
      </c>
      <c r="D216" s="24"/>
      <c r="E216" s="29">
        <f>E219+E221+E217</f>
        <v>320000</v>
      </c>
      <c r="F216" s="29">
        <f>F219+F221+F217</f>
        <v>0</v>
      </c>
      <c r="G216" s="29">
        <f>G219+G221+G217</f>
        <v>320000</v>
      </c>
    </row>
    <row r="217" spans="1:7" ht="31.5">
      <c r="A217" s="33" t="s">
        <v>27</v>
      </c>
      <c r="B217" s="30" t="s">
        <v>176</v>
      </c>
      <c r="C217" s="30" t="s">
        <v>181</v>
      </c>
      <c r="D217" s="24" t="s">
        <v>28</v>
      </c>
      <c r="E217" s="29">
        <f>E218</f>
        <v>10000</v>
      </c>
      <c r="F217" s="29">
        <f>F218</f>
        <v>0</v>
      </c>
      <c r="G217" s="29">
        <f>G218</f>
        <v>10000</v>
      </c>
    </row>
    <row r="218" spans="1:7" ht="31.5">
      <c r="A218" s="33" t="s">
        <v>29</v>
      </c>
      <c r="B218" s="30" t="s">
        <v>176</v>
      </c>
      <c r="C218" s="30" t="s">
        <v>181</v>
      </c>
      <c r="D218" s="24" t="s">
        <v>30</v>
      </c>
      <c r="E218" s="29">
        <v>10000</v>
      </c>
      <c r="F218" s="91"/>
      <c r="G218" s="29">
        <f>SUM(E218:F218)</f>
        <v>10000</v>
      </c>
    </row>
    <row r="219" spans="1:7" ht="15.75">
      <c r="A219" s="23" t="s">
        <v>53</v>
      </c>
      <c r="B219" s="24" t="s">
        <v>176</v>
      </c>
      <c r="C219" s="30" t="s">
        <v>181</v>
      </c>
      <c r="D219" s="24" t="s">
        <v>54</v>
      </c>
      <c r="E219" s="29">
        <f>E220</f>
        <v>10000</v>
      </c>
      <c r="F219" s="29">
        <f>F220</f>
        <v>0</v>
      </c>
      <c r="G219" s="29">
        <f>G220</f>
        <v>10000</v>
      </c>
    </row>
    <row r="220" spans="1:7" ht="31.5">
      <c r="A220" s="40" t="s">
        <v>182</v>
      </c>
      <c r="B220" s="24" t="s">
        <v>176</v>
      </c>
      <c r="C220" s="30" t="s">
        <v>181</v>
      </c>
      <c r="D220" s="24" t="s">
        <v>183</v>
      </c>
      <c r="E220" s="29">
        <v>10000</v>
      </c>
      <c r="F220" s="91"/>
      <c r="G220" s="29">
        <f>SUM(E220:F220)</f>
        <v>10000</v>
      </c>
    </row>
    <row r="221" spans="1:7" ht="31.5">
      <c r="A221" s="23" t="s">
        <v>184</v>
      </c>
      <c r="B221" s="24" t="s">
        <v>176</v>
      </c>
      <c r="C221" s="30" t="s">
        <v>181</v>
      </c>
      <c r="D221" s="24" t="s">
        <v>185</v>
      </c>
      <c r="E221" s="29">
        <f>E222</f>
        <v>300000</v>
      </c>
      <c r="F221" s="29">
        <f>F222</f>
        <v>0</v>
      </c>
      <c r="G221" s="29">
        <f>G222</f>
        <v>300000</v>
      </c>
    </row>
    <row r="222" spans="1:7" ht="47.25">
      <c r="A222" s="23" t="s">
        <v>186</v>
      </c>
      <c r="B222" s="24" t="s">
        <v>176</v>
      </c>
      <c r="C222" s="30" t="s">
        <v>181</v>
      </c>
      <c r="D222" s="24" t="s">
        <v>187</v>
      </c>
      <c r="E222" s="29">
        <v>300000</v>
      </c>
      <c r="F222" s="91"/>
      <c r="G222" s="29">
        <f>SUM(E222:F222)</f>
        <v>300000</v>
      </c>
    </row>
    <row r="223" spans="1:7" ht="15.75">
      <c r="A223" s="25" t="s">
        <v>188</v>
      </c>
      <c r="B223" s="26" t="s">
        <v>189</v>
      </c>
      <c r="C223" s="31"/>
      <c r="D223" s="26"/>
      <c r="E223" s="41">
        <f aca="true" t="shared" si="32" ref="E223:G228">E224</f>
        <v>7931181</v>
      </c>
      <c r="F223" s="41">
        <f t="shared" si="32"/>
        <v>0</v>
      </c>
      <c r="G223" s="41">
        <f t="shared" si="32"/>
        <v>7931181</v>
      </c>
    </row>
    <row r="224" spans="1:7" ht="15.75">
      <c r="A224" s="23" t="s">
        <v>190</v>
      </c>
      <c r="B224" s="24" t="s">
        <v>191</v>
      </c>
      <c r="C224" s="31"/>
      <c r="D224" s="24"/>
      <c r="E224" s="42">
        <f>E225</f>
        <v>7931181</v>
      </c>
      <c r="F224" s="42">
        <f t="shared" si="32"/>
        <v>0</v>
      </c>
      <c r="G224" s="42">
        <f t="shared" si="32"/>
        <v>7931181</v>
      </c>
    </row>
    <row r="225" spans="1:7" ht="47.25">
      <c r="A225" s="43" t="s">
        <v>192</v>
      </c>
      <c r="B225" s="24" t="s">
        <v>191</v>
      </c>
      <c r="C225" s="24" t="s">
        <v>193</v>
      </c>
      <c r="D225" s="24"/>
      <c r="E225" s="42">
        <f t="shared" si="32"/>
        <v>7931181</v>
      </c>
      <c r="F225" s="42">
        <f t="shared" si="32"/>
        <v>0</v>
      </c>
      <c r="G225" s="42">
        <f t="shared" si="32"/>
        <v>7931181</v>
      </c>
    </row>
    <row r="226" spans="1:7" ht="63">
      <c r="A226" s="37" t="s">
        <v>194</v>
      </c>
      <c r="B226" s="24" t="s">
        <v>191</v>
      </c>
      <c r="C226" s="24" t="s">
        <v>195</v>
      </c>
      <c r="D226" s="24"/>
      <c r="E226" s="42">
        <f t="shared" si="32"/>
        <v>7931181</v>
      </c>
      <c r="F226" s="42">
        <f t="shared" si="32"/>
        <v>0</v>
      </c>
      <c r="G226" s="42">
        <f t="shared" si="32"/>
        <v>7931181</v>
      </c>
    </row>
    <row r="227" spans="1:7" ht="15.75">
      <c r="A227" s="37" t="s">
        <v>196</v>
      </c>
      <c r="B227" s="30" t="s">
        <v>191</v>
      </c>
      <c r="C227" s="30" t="s">
        <v>197</v>
      </c>
      <c r="D227" s="24"/>
      <c r="E227" s="42">
        <f>E228</f>
        <v>7931181</v>
      </c>
      <c r="F227" s="42">
        <f t="shared" si="32"/>
        <v>0</v>
      </c>
      <c r="G227" s="42">
        <f t="shared" si="32"/>
        <v>7931181</v>
      </c>
    </row>
    <row r="228" spans="1:7" ht="31.5">
      <c r="A228" s="37" t="s">
        <v>184</v>
      </c>
      <c r="B228" s="24" t="s">
        <v>191</v>
      </c>
      <c r="C228" s="30" t="s">
        <v>197</v>
      </c>
      <c r="D228" s="24" t="s">
        <v>185</v>
      </c>
      <c r="E228" s="42">
        <f t="shared" si="32"/>
        <v>7931181</v>
      </c>
      <c r="F228" s="42">
        <f t="shared" si="32"/>
        <v>0</v>
      </c>
      <c r="G228" s="42">
        <f t="shared" si="32"/>
        <v>7931181</v>
      </c>
    </row>
    <row r="229" spans="1:7" ht="15.75">
      <c r="A229" s="37" t="s">
        <v>198</v>
      </c>
      <c r="B229" s="24" t="s">
        <v>191</v>
      </c>
      <c r="C229" s="30" t="s">
        <v>197</v>
      </c>
      <c r="D229" s="24" t="s">
        <v>199</v>
      </c>
      <c r="E229" s="42">
        <v>7931181</v>
      </c>
      <c r="F229" s="91"/>
      <c r="G229" s="42">
        <f>SUM(E229:F229)</f>
        <v>7931181</v>
      </c>
    </row>
    <row r="230" spans="1:7" ht="15.75">
      <c r="A230" s="25" t="s">
        <v>200</v>
      </c>
      <c r="B230" s="26" t="s">
        <v>201</v>
      </c>
      <c r="C230" s="24"/>
      <c r="D230" s="26"/>
      <c r="E230" s="41">
        <f>E231+E235</f>
        <v>163712</v>
      </c>
      <c r="F230" s="41">
        <f>F231+F235</f>
        <v>0</v>
      </c>
      <c r="G230" s="41">
        <f>G231+G235</f>
        <v>163712</v>
      </c>
    </row>
    <row r="231" spans="1:7" ht="15.75">
      <c r="A231" s="23" t="s">
        <v>234</v>
      </c>
      <c r="B231" s="24" t="s">
        <v>237</v>
      </c>
      <c r="C231" s="24"/>
      <c r="D231" s="26"/>
      <c r="E231" s="42">
        <f>E232</f>
        <v>83712</v>
      </c>
      <c r="F231" s="42">
        <f aca="true" t="shared" si="33" ref="F231:G233">F232</f>
        <v>0</v>
      </c>
      <c r="G231" s="42">
        <f t="shared" si="33"/>
        <v>83712</v>
      </c>
    </row>
    <row r="232" spans="1:7" ht="63">
      <c r="A232" s="23" t="s">
        <v>452</v>
      </c>
      <c r="B232" s="24" t="s">
        <v>237</v>
      </c>
      <c r="C232" s="24" t="s">
        <v>390</v>
      </c>
      <c r="D232" s="26"/>
      <c r="E232" s="90">
        <f>E233</f>
        <v>83712</v>
      </c>
      <c r="F232" s="90">
        <f t="shared" si="33"/>
        <v>0</v>
      </c>
      <c r="G232" s="90">
        <f t="shared" si="33"/>
        <v>83712</v>
      </c>
    </row>
    <row r="233" spans="1:7" ht="15.75">
      <c r="A233" s="23" t="s">
        <v>171</v>
      </c>
      <c r="B233" s="24" t="s">
        <v>237</v>
      </c>
      <c r="C233" s="24" t="s">
        <v>390</v>
      </c>
      <c r="D233" s="24" t="s">
        <v>172</v>
      </c>
      <c r="E233" s="90">
        <f>E234</f>
        <v>83712</v>
      </c>
      <c r="F233" s="90">
        <f t="shared" si="33"/>
        <v>0</v>
      </c>
      <c r="G233" s="90">
        <f t="shared" si="33"/>
        <v>83712</v>
      </c>
    </row>
    <row r="234" spans="1:7" ht="15.75">
      <c r="A234" s="23" t="s">
        <v>173</v>
      </c>
      <c r="B234" s="24" t="s">
        <v>237</v>
      </c>
      <c r="C234" s="24" t="s">
        <v>390</v>
      </c>
      <c r="D234" s="24" t="s">
        <v>174</v>
      </c>
      <c r="E234" s="90">
        <v>83712</v>
      </c>
      <c r="F234" s="91"/>
      <c r="G234" s="90">
        <f>SUM(E234:F234)</f>
        <v>83712</v>
      </c>
    </row>
    <row r="235" spans="1:7" ht="15.75">
      <c r="A235" s="23" t="s">
        <v>202</v>
      </c>
      <c r="B235" s="24" t="s">
        <v>203</v>
      </c>
      <c r="C235" s="24"/>
      <c r="D235" s="24"/>
      <c r="E235" s="42">
        <f>E236</f>
        <v>80000</v>
      </c>
      <c r="F235" s="42">
        <f aca="true" t="shared" si="34" ref="F235:G238">F236</f>
        <v>0</v>
      </c>
      <c r="G235" s="90">
        <f t="shared" si="34"/>
        <v>80000</v>
      </c>
    </row>
    <row r="236" spans="1:7" ht="16.5" customHeight="1">
      <c r="A236" s="38" t="s">
        <v>204</v>
      </c>
      <c r="B236" s="30" t="s">
        <v>205</v>
      </c>
      <c r="C236" s="30" t="s">
        <v>206</v>
      </c>
      <c r="D236" s="30"/>
      <c r="E236" s="42">
        <f>E237</f>
        <v>80000</v>
      </c>
      <c r="F236" s="42">
        <f t="shared" si="34"/>
        <v>0</v>
      </c>
      <c r="G236" s="90">
        <f t="shared" si="34"/>
        <v>80000</v>
      </c>
    </row>
    <row r="237" spans="1:7" ht="15.75">
      <c r="A237" s="38" t="s">
        <v>207</v>
      </c>
      <c r="B237" s="30" t="s">
        <v>203</v>
      </c>
      <c r="C237" s="30" t="s">
        <v>208</v>
      </c>
      <c r="D237" s="30"/>
      <c r="E237" s="42">
        <f>E238</f>
        <v>80000</v>
      </c>
      <c r="F237" s="42">
        <f t="shared" si="34"/>
        <v>0</v>
      </c>
      <c r="G237" s="90">
        <f t="shared" si="34"/>
        <v>80000</v>
      </c>
    </row>
    <row r="238" spans="1:7" ht="31.5">
      <c r="A238" s="37" t="s">
        <v>27</v>
      </c>
      <c r="B238" s="30" t="s">
        <v>203</v>
      </c>
      <c r="C238" s="30" t="s">
        <v>208</v>
      </c>
      <c r="D238" s="30" t="s">
        <v>28</v>
      </c>
      <c r="E238" s="42">
        <f>E239</f>
        <v>80000</v>
      </c>
      <c r="F238" s="42">
        <f t="shared" si="34"/>
        <v>0</v>
      </c>
      <c r="G238" s="90">
        <f t="shared" si="34"/>
        <v>80000</v>
      </c>
    </row>
    <row r="239" spans="1:7" ht="31.5">
      <c r="A239" s="37" t="s">
        <v>29</v>
      </c>
      <c r="B239" s="30" t="s">
        <v>203</v>
      </c>
      <c r="C239" s="30" t="s">
        <v>208</v>
      </c>
      <c r="D239" s="30" t="s">
        <v>30</v>
      </c>
      <c r="E239" s="42">
        <v>80000</v>
      </c>
      <c r="F239" s="91"/>
      <c r="G239" s="90">
        <f>SUM(E239:F239)</f>
        <v>80000</v>
      </c>
    </row>
  </sheetData>
  <sheetProtection/>
  <mergeCells count="2">
    <mergeCell ref="A2:G2"/>
    <mergeCell ref="E1:G1"/>
  </mergeCells>
  <printOptions/>
  <pageMargins left="0.5905511811023623" right="0.3937007874015748" top="0.3937007874015748" bottom="0.3937007874015748" header="0" footer="0"/>
  <pageSetup fitToHeight="0" fitToWidth="1"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3"/>
  <sheetViews>
    <sheetView zoomScalePageLayoutView="0" workbookViewId="0" topLeftCell="A1">
      <selection activeCell="D1" sqref="D1:F1"/>
    </sheetView>
  </sheetViews>
  <sheetFormatPr defaultColWidth="9.00390625" defaultRowHeight="15.75"/>
  <cols>
    <col min="1" max="1" width="70.75390625" style="12" customWidth="1"/>
    <col min="2" max="2" width="14.75390625" style="14" customWidth="1"/>
    <col min="3" max="3" width="10.875" style="14" customWidth="1"/>
    <col min="4" max="4" width="14.75390625" style="27" customWidth="1"/>
    <col min="5" max="5" width="12.375" style="14" bestFit="1" customWidth="1"/>
    <col min="6" max="6" width="12.50390625" style="14" customWidth="1"/>
    <col min="7" max="7" width="9.00390625" style="14" customWidth="1"/>
    <col min="8" max="8" width="9.25390625" style="14" bestFit="1" customWidth="1"/>
    <col min="9" max="16384" width="9.00390625" style="14" customWidth="1"/>
  </cols>
  <sheetData>
    <row r="1" spans="2:6" ht="87" customHeight="1">
      <c r="B1" s="49"/>
      <c r="C1" s="49"/>
      <c r="D1" s="182" t="s">
        <v>494</v>
      </c>
      <c r="E1" s="182"/>
      <c r="F1" s="182"/>
    </row>
    <row r="2" spans="1:10" ht="39" customHeight="1">
      <c r="A2" s="193" t="s">
        <v>454</v>
      </c>
      <c r="B2" s="193"/>
      <c r="C2" s="193"/>
      <c r="D2" s="193"/>
      <c r="E2" s="193"/>
      <c r="F2" s="193"/>
      <c r="G2" s="118"/>
      <c r="H2" s="118"/>
      <c r="I2" s="118"/>
      <c r="J2" s="118"/>
    </row>
    <row r="3" spans="2:6" ht="12.75">
      <c r="B3" s="12"/>
      <c r="C3" s="12"/>
      <c r="D3" s="94"/>
      <c r="F3" s="94" t="s">
        <v>11</v>
      </c>
    </row>
    <row r="4" spans="1:6" ht="54">
      <c r="A4" s="18" t="s">
        <v>0</v>
      </c>
      <c r="B4" s="18" t="s">
        <v>14</v>
      </c>
      <c r="C4" s="11" t="s">
        <v>15</v>
      </c>
      <c r="D4" s="111" t="s">
        <v>471</v>
      </c>
      <c r="E4" s="111" t="s">
        <v>472</v>
      </c>
      <c r="F4" s="112" t="s">
        <v>473</v>
      </c>
    </row>
    <row r="5" spans="1:6" ht="12.75">
      <c r="A5" s="82">
        <v>1</v>
      </c>
      <c r="B5" s="83">
        <v>4</v>
      </c>
      <c r="C5" s="83">
        <v>5</v>
      </c>
      <c r="D5" s="95">
        <v>6</v>
      </c>
      <c r="E5" s="83">
        <v>7</v>
      </c>
      <c r="F5" s="95">
        <v>8</v>
      </c>
    </row>
    <row r="6" spans="1:6" s="22" customFormat="1" ht="15.75">
      <c r="A6" s="19" t="s">
        <v>16</v>
      </c>
      <c r="B6" s="20"/>
      <c r="C6" s="20"/>
      <c r="D6" s="21">
        <f>D7+D25+D49+D55+D60+D92+D117+D122+D137+D142+D146+D152+D165+D173+D184+D188+D193+D197+D158</f>
        <v>77115348.21</v>
      </c>
      <c r="E6" s="21">
        <f>E7+E25+E49+E55+E60+E92+E117+E122+E137+E142+E146+E152+E165+E173+E184+E188+E193+E197+E158</f>
        <v>5392612.98</v>
      </c>
      <c r="F6" s="21">
        <f>F7+F25+F49+F55+F60+F92+F117+F122+F137+F142+F146+F152+F165+F173+F184+F188+F193+F197+F158</f>
        <v>82507961.19</v>
      </c>
    </row>
    <row r="7" spans="1:6" ht="31.5">
      <c r="A7" s="96" t="s">
        <v>155</v>
      </c>
      <c r="B7" s="26" t="s">
        <v>156</v>
      </c>
      <c r="C7" s="26"/>
      <c r="D7" s="21">
        <f>D8</f>
        <v>670388.96</v>
      </c>
      <c r="E7" s="21">
        <f>E8</f>
        <v>0</v>
      </c>
      <c r="F7" s="21">
        <f>F8</f>
        <v>670388.96</v>
      </c>
    </row>
    <row r="8" spans="1:8" ht="31.5">
      <c r="A8" s="33" t="s">
        <v>157</v>
      </c>
      <c r="B8" s="24" t="s">
        <v>158</v>
      </c>
      <c r="C8" s="24"/>
      <c r="D8" s="29">
        <f>D9+D13+D21</f>
        <v>670388.96</v>
      </c>
      <c r="E8" s="29">
        <f>E9+E13+E21</f>
        <v>0</v>
      </c>
      <c r="F8" s="29">
        <f>F9+F13+F21</f>
        <v>670388.96</v>
      </c>
      <c r="H8" s="48"/>
    </row>
    <row r="9" spans="1:6" ht="30" customHeight="1">
      <c r="A9" s="28" t="s">
        <v>167</v>
      </c>
      <c r="B9" s="24" t="s">
        <v>168</v>
      </c>
      <c r="C9" s="24"/>
      <c r="D9" s="29">
        <f>D10</f>
        <v>110388.96</v>
      </c>
      <c r="E9" s="29">
        <f aca="true" t="shared" si="0" ref="E9:F11">E10</f>
        <v>0</v>
      </c>
      <c r="F9" s="29">
        <f t="shared" si="0"/>
        <v>110388.96</v>
      </c>
    </row>
    <row r="10" spans="1:6" ht="48.75" customHeight="1">
      <c r="A10" s="23" t="s">
        <v>169</v>
      </c>
      <c r="B10" s="24" t="s">
        <v>170</v>
      </c>
      <c r="C10" s="24"/>
      <c r="D10" s="29">
        <f>D11</f>
        <v>110388.96</v>
      </c>
      <c r="E10" s="29">
        <f t="shared" si="0"/>
        <v>0</v>
      </c>
      <c r="F10" s="29">
        <f t="shared" si="0"/>
        <v>110388.96</v>
      </c>
    </row>
    <row r="11" spans="1:6" ht="15.75">
      <c r="A11" s="23" t="s">
        <v>171</v>
      </c>
      <c r="B11" s="24" t="s">
        <v>170</v>
      </c>
      <c r="C11" s="24" t="s">
        <v>172</v>
      </c>
      <c r="D11" s="29">
        <f>D12</f>
        <v>110388.96</v>
      </c>
      <c r="E11" s="29">
        <f t="shared" si="0"/>
        <v>0</v>
      </c>
      <c r="F11" s="29">
        <f t="shared" si="0"/>
        <v>110388.96</v>
      </c>
    </row>
    <row r="12" spans="1:6" ht="15.75">
      <c r="A12" s="23" t="s">
        <v>173</v>
      </c>
      <c r="B12" s="24" t="s">
        <v>170</v>
      </c>
      <c r="C12" s="24" t="s">
        <v>174</v>
      </c>
      <c r="D12" s="29">
        <v>110388.96</v>
      </c>
      <c r="E12" s="91"/>
      <c r="F12" s="29">
        <f>SUM(D12:E12)</f>
        <v>110388.96</v>
      </c>
    </row>
    <row r="13" spans="1:6" ht="31.5">
      <c r="A13" s="28" t="s">
        <v>178</v>
      </c>
      <c r="B13" s="55" t="s">
        <v>179</v>
      </c>
      <c r="C13" s="24"/>
      <c r="D13" s="29">
        <f>D14</f>
        <v>320000</v>
      </c>
      <c r="E13" s="29">
        <f>E14</f>
        <v>0</v>
      </c>
      <c r="F13" s="29">
        <f>F14</f>
        <v>320000</v>
      </c>
    </row>
    <row r="14" spans="1:6" ht="15.75">
      <c r="A14" s="28" t="s">
        <v>180</v>
      </c>
      <c r="B14" s="30" t="s">
        <v>181</v>
      </c>
      <c r="C14" s="24"/>
      <c r="D14" s="29">
        <f>D15+D17+D19</f>
        <v>320000</v>
      </c>
      <c r="E14" s="29">
        <f>E15+E17+E19</f>
        <v>0</v>
      </c>
      <c r="F14" s="29">
        <f>F15+F17+F19</f>
        <v>320000</v>
      </c>
    </row>
    <row r="15" spans="1:6" ht="15.75">
      <c r="A15" s="76" t="s">
        <v>27</v>
      </c>
      <c r="B15" s="55" t="s">
        <v>181</v>
      </c>
      <c r="C15" s="55" t="s">
        <v>28</v>
      </c>
      <c r="D15" s="36">
        <f>D16</f>
        <v>10000</v>
      </c>
      <c r="E15" s="36">
        <f>E16</f>
        <v>0</v>
      </c>
      <c r="F15" s="29">
        <f>F16</f>
        <v>10000</v>
      </c>
    </row>
    <row r="16" spans="1:6" ht="15.75">
      <c r="A16" s="74" t="s">
        <v>29</v>
      </c>
      <c r="B16" s="55" t="s">
        <v>181</v>
      </c>
      <c r="C16" s="55" t="s">
        <v>30</v>
      </c>
      <c r="D16" s="36">
        <v>10000</v>
      </c>
      <c r="E16" s="91"/>
      <c r="F16" s="29">
        <f>SUM(D16:E16)</f>
        <v>10000</v>
      </c>
    </row>
    <row r="17" spans="1:6" ht="15.75">
      <c r="A17" s="23" t="s">
        <v>53</v>
      </c>
      <c r="B17" s="30" t="s">
        <v>181</v>
      </c>
      <c r="C17" s="24" t="s">
        <v>54</v>
      </c>
      <c r="D17" s="29">
        <f>D18</f>
        <v>10000</v>
      </c>
      <c r="E17" s="29">
        <f>E18</f>
        <v>0</v>
      </c>
      <c r="F17" s="29">
        <f>F18</f>
        <v>10000</v>
      </c>
    </row>
    <row r="18" spans="1:6" ht="31.5">
      <c r="A18" s="40" t="s">
        <v>182</v>
      </c>
      <c r="B18" s="30" t="s">
        <v>181</v>
      </c>
      <c r="C18" s="24" t="s">
        <v>183</v>
      </c>
      <c r="D18" s="29">
        <v>10000</v>
      </c>
      <c r="E18" s="91"/>
      <c r="F18" s="29">
        <f>SUM(D18:E18)</f>
        <v>10000</v>
      </c>
    </row>
    <row r="19" spans="1:6" ht="31.5">
      <c r="A19" s="23" t="s">
        <v>184</v>
      </c>
      <c r="B19" s="30" t="s">
        <v>181</v>
      </c>
      <c r="C19" s="24" t="s">
        <v>185</v>
      </c>
      <c r="D19" s="29">
        <f>D20</f>
        <v>300000</v>
      </c>
      <c r="E19" s="29">
        <f>E20</f>
        <v>0</v>
      </c>
      <c r="F19" s="29">
        <f>F20</f>
        <v>300000</v>
      </c>
    </row>
    <row r="20" spans="1:6" ht="31.5">
      <c r="A20" s="23" t="s">
        <v>186</v>
      </c>
      <c r="B20" s="30" t="s">
        <v>181</v>
      </c>
      <c r="C20" s="24" t="s">
        <v>187</v>
      </c>
      <c r="D20" s="29">
        <v>300000</v>
      </c>
      <c r="E20" s="91"/>
      <c r="F20" s="29">
        <f>SUM(D20:E20)</f>
        <v>300000</v>
      </c>
    </row>
    <row r="21" spans="1:6" ht="33" customHeight="1">
      <c r="A21" s="33" t="s">
        <v>159</v>
      </c>
      <c r="B21" s="24" t="s">
        <v>160</v>
      </c>
      <c r="C21" s="24"/>
      <c r="D21" s="29">
        <f>D22</f>
        <v>240000</v>
      </c>
      <c r="E21" s="29">
        <f aca="true" t="shared" si="1" ref="E21:F23">E22</f>
        <v>0</v>
      </c>
      <c r="F21" s="29">
        <f t="shared" si="1"/>
        <v>240000</v>
      </c>
    </row>
    <row r="22" spans="1:6" ht="31.5">
      <c r="A22" s="33" t="s">
        <v>161</v>
      </c>
      <c r="B22" s="24" t="s">
        <v>162</v>
      </c>
      <c r="C22" s="24"/>
      <c r="D22" s="29">
        <f>D23</f>
        <v>240000</v>
      </c>
      <c r="E22" s="29">
        <f t="shared" si="1"/>
        <v>0</v>
      </c>
      <c r="F22" s="29">
        <f t="shared" si="1"/>
        <v>240000</v>
      </c>
    </row>
    <row r="23" spans="1:6" ht="15.75">
      <c r="A23" s="33" t="s">
        <v>53</v>
      </c>
      <c r="B23" s="24" t="s">
        <v>162</v>
      </c>
      <c r="C23" s="24" t="s">
        <v>54</v>
      </c>
      <c r="D23" s="29">
        <f>D24</f>
        <v>240000</v>
      </c>
      <c r="E23" s="29">
        <f t="shared" si="1"/>
        <v>0</v>
      </c>
      <c r="F23" s="29">
        <f t="shared" si="1"/>
        <v>240000</v>
      </c>
    </row>
    <row r="24" spans="1:6" ht="15.75">
      <c r="A24" s="33" t="s">
        <v>163</v>
      </c>
      <c r="B24" s="24" t="s">
        <v>162</v>
      </c>
      <c r="C24" s="24" t="s">
        <v>164</v>
      </c>
      <c r="D24" s="29">
        <v>240000</v>
      </c>
      <c r="E24" s="91"/>
      <c r="F24" s="29">
        <f>SUM(D24:E24)</f>
        <v>240000</v>
      </c>
    </row>
    <row r="25" spans="1:6" ht="50.25" customHeight="1">
      <c r="A25" s="44" t="s">
        <v>455</v>
      </c>
      <c r="B25" s="45" t="s">
        <v>366</v>
      </c>
      <c r="C25" s="26"/>
      <c r="D25" s="21">
        <f>D26+D31+D34+D43</f>
        <v>16382351</v>
      </c>
      <c r="E25" s="21">
        <f>E26+E31+E34+E43</f>
        <v>3028607</v>
      </c>
      <c r="F25" s="21">
        <f>F26+F31+F34+F43</f>
        <v>19410958</v>
      </c>
    </row>
    <row r="26" spans="1:6" ht="15.75">
      <c r="A26" s="28" t="s">
        <v>22</v>
      </c>
      <c r="B26" s="30" t="s">
        <v>368</v>
      </c>
      <c r="C26" s="24"/>
      <c r="D26" s="29">
        <f>D27+D29</f>
        <v>14424860</v>
      </c>
      <c r="E26" s="29">
        <f>E27+E29</f>
        <v>382224</v>
      </c>
      <c r="F26" s="29">
        <f>F27+F29</f>
        <v>14807084</v>
      </c>
    </row>
    <row r="27" spans="1:6" ht="47.25" customHeight="1">
      <c r="A27" s="28" t="s">
        <v>23</v>
      </c>
      <c r="B27" s="30" t="s">
        <v>368</v>
      </c>
      <c r="C27" s="30" t="s">
        <v>24</v>
      </c>
      <c r="D27" s="29">
        <f>D28</f>
        <v>12344360</v>
      </c>
      <c r="E27" s="29">
        <f>E28</f>
        <v>282224</v>
      </c>
      <c r="F27" s="29">
        <f>F28</f>
        <v>12626584</v>
      </c>
    </row>
    <row r="28" spans="1:6" ht="16.5" customHeight="1">
      <c r="A28" s="28" t="s">
        <v>25</v>
      </c>
      <c r="B28" s="30" t="s">
        <v>368</v>
      </c>
      <c r="C28" s="30" t="s">
        <v>26</v>
      </c>
      <c r="D28" s="29">
        <v>12344360</v>
      </c>
      <c r="E28" s="29">
        <v>282224</v>
      </c>
      <c r="F28" s="29">
        <f>SUM(D28:E28)</f>
        <v>12626584</v>
      </c>
    </row>
    <row r="29" spans="1:6" ht="16.5" customHeight="1">
      <c r="A29" s="28" t="s">
        <v>27</v>
      </c>
      <c r="B29" s="30" t="s">
        <v>368</v>
      </c>
      <c r="C29" s="30" t="s">
        <v>28</v>
      </c>
      <c r="D29" s="29">
        <f>D30</f>
        <v>2080500</v>
      </c>
      <c r="E29" s="29">
        <f>E30</f>
        <v>100000</v>
      </c>
      <c r="F29" s="29">
        <f>F30</f>
        <v>2180500</v>
      </c>
    </row>
    <row r="30" spans="1:6" ht="31.5">
      <c r="A30" s="28" t="s">
        <v>29</v>
      </c>
      <c r="B30" s="30" t="s">
        <v>368</v>
      </c>
      <c r="C30" s="30" t="s">
        <v>30</v>
      </c>
      <c r="D30" s="29">
        <v>2080500</v>
      </c>
      <c r="E30" s="29">
        <v>100000</v>
      </c>
      <c r="F30" s="29">
        <f>SUM(D30:E30)</f>
        <v>2180500</v>
      </c>
    </row>
    <row r="31" spans="1:6" ht="31.5">
      <c r="A31" s="23" t="s">
        <v>36</v>
      </c>
      <c r="B31" s="30" t="s">
        <v>369</v>
      </c>
      <c r="C31" s="24"/>
      <c r="D31" s="29">
        <f aca="true" t="shared" si="2" ref="D31:F32">D32</f>
        <v>873290</v>
      </c>
      <c r="E31" s="29">
        <f t="shared" si="2"/>
        <v>46383</v>
      </c>
      <c r="F31" s="29">
        <f t="shared" si="2"/>
        <v>919673</v>
      </c>
    </row>
    <row r="32" spans="1:6" ht="46.5" customHeight="1">
      <c r="A32" s="28" t="s">
        <v>23</v>
      </c>
      <c r="B32" s="30" t="s">
        <v>369</v>
      </c>
      <c r="C32" s="30" t="s">
        <v>24</v>
      </c>
      <c r="D32" s="29">
        <f t="shared" si="2"/>
        <v>873290</v>
      </c>
      <c r="E32" s="29">
        <f t="shared" si="2"/>
        <v>46383</v>
      </c>
      <c r="F32" s="29">
        <f t="shared" si="2"/>
        <v>919673</v>
      </c>
    </row>
    <row r="33" spans="1:6" ht="16.5" customHeight="1">
      <c r="A33" s="28" t="s">
        <v>25</v>
      </c>
      <c r="B33" s="30" t="s">
        <v>369</v>
      </c>
      <c r="C33" s="30" t="s">
        <v>26</v>
      </c>
      <c r="D33" s="29">
        <v>873290</v>
      </c>
      <c r="E33" s="29">
        <v>46383</v>
      </c>
      <c r="F33" s="29">
        <f>SUM(D33:E33)</f>
        <v>919673</v>
      </c>
    </row>
    <row r="34" spans="1:6" ht="15.75">
      <c r="A34" s="28" t="s">
        <v>52</v>
      </c>
      <c r="B34" s="30" t="s">
        <v>371</v>
      </c>
      <c r="C34" s="30"/>
      <c r="D34" s="29">
        <f>D37+D39+D35+D41</f>
        <v>768786</v>
      </c>
      <c r="E34" s="29">
        <f>E37+E39+E35+E41</f>
        <v>2600000</v>
      </c>
      <c r="F34" s="29">
        <f>F37+F39+F35+F41</f>
        <v>3368786</v>
      </c>
    </row>
    <row r="35" spans="1:6" ht="15.75">
      <c r="A35" s="28" t="s">
        <v>222</v>
      </c>
      <c r="B35" s="30" t="s">
        <v>371</v>
      </c>
      <c r="C35" s="30" t="s">
        <v>24</v>
      </c>
      <c r="D35" s="29">
        <f>D36</f>
        <v>165786</v>
      </c>
      <c r="E35" s="29">
        <f>E36</f>
        <v>0</v>
      </c>
      <c r="F35" s="29">
        <f>F36</f>
        <v>165786</v>
      </c>
    </row>
    <row r="36" spans="1:6" ht="16.5" customHeight="1">
      <c r="A36" s="28" t="s">
        <v>25</v>
      </c>
      <c r="B36" s="30" t="s">
        <v>371</v>
      </c>
      <c r="C36" s="30" t="s">
        <v>26</v>
      </c>
      <c r="D36" s="29">
        <v>165786</v>
      </c>
      <c r="E36" s="91"/>
      <c r="F36" s="29">
        <f>SUM(D36:E36)</f>
        <v>165786</v>
      </c>
    </row>
    <row r="37" spans="1:6" ht="16.5" customHeight="1">
      <c r="A37" s="28" t="s">
        <v>27</v>
      </c>
      <c r="B37" s="30" t="s">
        <v>371</v>
      </c>
      <c r="C37" s="30" t="s">
        <v>28</v>
      </c>
      <c r="D37" s="29">
        <f>D38</f>
        <v>485000</v>
      </c>
      <c r="E37" s="29">
        <f>E38</f>
        <v>2600000</v>
      </c>
      <c r="F37" s="29">
        <f>F38</f>
        <v>3085000</v>
      </c>
    </row>
    <row r="38" spans="1:6" ht="31.5">
      <c r="A38" s="28" t="s">
        <v>29</v>
      </c>
      <c r="B38" s="30" t="s">
        <v>371</v>
      </c>
      <c r="C38" s="30" t="s">
        <v>30</v>
      </c>
      <c r="D38" s="29">
        <v>485000</v>
      </c>
      <c r="E38" s="29">
        <v>2600000</v>
      </c>
      <c r="F38" s="29">
        <f>SUM(D38:E38)</f>
        <v>3085000</v>
      </c>
    </row>
    <row r="39" spans="1:6" ht="15.75">
      <c r="A39" s="28" t="s">
        <v>53</v>
      </c>
      <c r="B39" s="30" t="s">
        <v>371</v>
      </c>
      <c r="C39" s="30" t="s">
        <v>54</v>
      </c>
      <c r="D39" s="29">
        <f>D40</f>
        <v>73000</v>
      </c>
      <c r="E39" s="29">
        <f>E40</f>
        <v>0</v>
      </c>
      <c r="F39" s="29">
        <f>F40</f>
        <v>73000</v>
      </c>
    </row>
    <row r="40" spans="1:6" ht="15.75">
      <c r="A40" s="28" t="s">
        <v>245</v>
      </c>
      <c r="B40" s="30" t="s">
        <v>371</v>
      </c>
      <c r="C40" s="30" t="s">
        <v>246</v>
      </c>
      <c r="D40" s="29">
        <v>73000</v>
      </c>
      <c r="E40" s="91"/>
      <c r="F40" s="29">
        <f>SUM(D40:E40)</f>
        <v>73000</v>
      </c>
    </row>
    <row r="41" spans="1:6" ht="15.75">
      <c r="A41" s="28" t="s">
        <v>34</v>
      </c>
      <c r="B41" s="30" t="s">
        <v>371</v>
      </c>
      <c r="C41" s="30" t="s">
        <v>35</v>
      </c>
      <c r="D41" s="29">
        <f>D42</f>
        <v>45000</v>
      </c>
      <c r="E41" s="29">
        <f>E42</f>
        <v>0</v>
      </c>
      <c r="F41" s="29">
        <f>F42</f>
        <v>45000</v>
      </c>
    </row>
    <row r="42" spans="1:6" ht="15.75">
      <c r="A42" s="28" t="s">
        <v>372</v>
      </c>
      <c r="B42" s="30" t="s">
        <v>371</v>
      </c>
      <c r="C42" s="30" t="s">
        <v>373</v>
      </c>
      <c r="D42" s="29">
        <v>45000</v>
      </c>
      <c r="E42" s="91"/>
      <c r="F42" s="29">
        <f>SUM(D42:E42)</f>
        <v>45000</v>
      </c>
    </row>
    <row r="43" spans="1:6" ht="15.75">
      <c r="A43" s="38" t="s">
        <v>22</v>
      </c>
      <c r="B43" s="55" t="s">
        <v>366</v>
      </c>
      <c r="C43" s="55"/>
      <c r="D43" s="36">
        <f>D44</f>
        <v>315415</v>
      </c>
      <c r="E43" s="36">
        <f>E44</f>
        <v>0</v>
      </c>
      <c r="F43" s="29">
        <f>F44</f>
        <v>315415</v>
      </c>
    </row>
    <row r="44" spans="1:6" ht="47.25">
      <c r="A44" s="38" t="s">
        <v>23</v>
      </c>
      <c r="B44" s="55" t="s">
        <v>444</v>
      </c>
      <c r="C44" s="55"/>
      <c r="D44" s="36">
        <f>D45+D47</f>
        <v>315415</v>
      </c>
      <c r="E44" s="36">
        <f>E45+E47</f>
        <v>0</v>
      </c>
      <c r="F44" s="29">
        <f>F45+F47</f>
        <v>315415</v>
      </c>
    </row>
    <row r="45" spans="1:6" ht="15.75">
      <c r="A45" s="38" t="s">
        <v>25</v>
      </c>
      <c r="B45" s="55" t="s">
        <v>444</v>
      </c>
      <c r="C45" s="55" t="s">
        <v>24</v>
      </c>
      <c r="D45" s="36">
        <f>D46</f>
        <v>292415</v>
      </c>
      <c r="E45" s="36">
        <f>E46</f>
        <v>0</v>
      </c>
      <c r="F45" s="29">
        <f>F46</f>
        <v>292415</v>
      </c>
    </row>
    <row r="46" spans="1:6" ht="15.75">
      <c r="A46" s="38" t="s">
        <v>27</v>
      </c>
      <c r="B46" s="55" t="s">
        <v>444</v>
      </c>
      <c r="C46" s="55" t="s">
        <v>26</v>
      </c>
      <c r="D46" s="36">
        <v>292415</v>
      </c>
      <c r="E46" s="91"/>
      <c r="F46" s="29">
        <f>SUM(D46:E46)</f>
        <v>292415</v>
      </c>
    </row>
    <row r="47" spans="1:6" ht="31.5">
      <c r="A47" s="38" t="s">
        <v>29</v>
      </c>
      <c r="B47" s="55" t="s">
        <v>444</v>
      </c>
      <c r="C47" s="55" t="s">
        <v>28</v>
      </c>
      <c r="D47" s="36">
        <f>D48</f>
        <v>23000</v>
      </c>
      <c r="E47" s="36">
        <f>E48</f>
        <v>0</v>
      </c>
      <c r="F47" s="29">
        <f>F48</f>
        <v>23000</v>
      </c>
    </row>
    <row r="48" spans="1:6" ht="31.5">
      <c r="A48" s="28" t="s">
        <v>29</v>
      </c>
      <c r="B48" s="55" t="s">
        <v>444</v>
      </c>
      <c r="C48" s="55" t="s">
        <v>30</v>
      </c>
      <c r="D48" s="36">
        <v>23000</v>
      </c>
      <c r="E48" s="91"/>
      <c r="F48" s="29">
        <f>SUM(D48:E48)</f>
        <v>23000</v>
      </c>
    </row>
    <row r="49" spans="1:6" ht="28.5" customHeight="1">
      <c r="A49" s="25" t="s">
        <v>122</v>
      </c>
      <c r="B49" s="26" t="s">
        <v>123</v>
      </c>
      <c r="C49" s="26"/>
      <c r="D49" s="21">
        <f>D50</f>
        <v>384000</v>
      </c>
      <c r="E49" s="21">
        <f>E50</f>
        <v>0</v>
      </c>
      <c r="F49" s="21">
        <f>F50</f>
        <v>384000</v>
      </c>
    </row>
    <row r="50" spans="1:6" ht="16.5" customHeight="1">
      <c r="A50" s="23" t="s">
        <v>124</v>
      </c>
      <c r="B50" s="24" t="s">
        <v>125</v>
      </c>
      <c r="C50" s="24"/>
      <c r="D50" s="29">
        <f>D52</f>
        <v>384000</v>
      </c>
      <c r="E50" s="29">
        <f>E52</f>
        <v>0</v>
      </c>
      <c r="F50" s="29">
        <f>F52</f>
        <v>384000</v>
      </c>
    </row>
    <row r="51" spans="1:6" ht="31.5">
      <c r="A51" s="23" t="s">
        <v>126</v>
      </c>
      <c r="B51" s="24" t="s">
        <v>127</v>
      </c>
      <c r="C51" s="24"/>
      <c r="D51" s="29">
        <f>D52</f>
        <v>384000</v>
      </c>
      <c r="E51" s="29">
        <f aca="true" t="shared" si="3" ref="E51:F53">E52</f>
        <v>0</v>
      </c>
      <c r="F51" s="29">
        <f t="shared" si="3"/>
        <v>384000</v>
      </c>
    </row>
    <row r="52" spans="1:6" ht="16.5" customHeight="1">
      <c r="A52" s="23" t="s">
        <v>128</v>
      </c>
      <c r="B52" s="24" t="s">
        <v>129</v>
      </c>
      <c r="C52" s="24"/>
      <c r="D52" s="29">
        <f>D53</f>
        <v>384000</v>
      </c>
      <c r="E52" s="29">
        <f t="shared" si="3"/>
        <v>0</v>
      </c>
      <c r="F52" s="29">
        <f t="shared" si="3"/>
        <v>384000</v>
      </c>
    </row>
    <row r="53" spans="1:6" ht="16.5" customHeight="1">
      <c r="A53" s="33" t="s">
        <v>27</v>
      </c>
      <c r="B53" s="24" t="s">
        <v>129</v>
      </c>
      <c r="C53" s="24" t="s">
        <v>28</v>
      </c>
      <c r="D53" s="29">
        <f>D54</f>
        <v>384000</v>
      </c>
      <c r="E53" s="29">
        <f t="shared" si="3"/>
        <v>0</v>
      </c>
      <c r="F53" s="29">
        <f t="shared" si="3"/>
        <v>384000</v>
      </c>
    </row>
    <row r="54" spans="1:6" ht="31.5">
      <c r="A54" s="33" t="s">
        <v>29</v>
      </c>
      <c r="B54" s="24" t="s">
        <v>129</v>
      </c>
      <c r="C54" s="24" t="s">
        <v>30</v>
      </c>
      <c r="D54" s="29">
        <v>384000</v>
      </c>
      <c r="E54" s="91"/>
      <c r="F54" s="29">
        <f>SUM(D54:E54)</f>
        <v>384000</v>
      </c>
    </row>
    <row r="55" spans="1:6" ht="31.5">
      <c r="A55" s="96" t="s">
        <v>451</v>
      </c>
      <c r="B55" s="60" t="s">
        <v>384</v>
      </c>
      <c r="C55" s="97"/>
      <c r="D55" s="21">
        <f>D56</f>
        <v>25000</v>
      </c>
      <c r="E55" s="21">
        <f aca="true" t="shared" si="4" ref="E55:F58">E56</f>
        <v>0</v>
      </c>
      <c r="F55" s="21">
        <f t="shared" si="4"/>
        <v>25000</v>
      </c>
    </row>
    <row r="56" spans="1:6" ht="47.25">
      <c r="A56" s="33" t="s">
        <v>385</v>
      </c>
      <c r="B56" s="55" t="s">
        <v>386</v>
      </c>
      <c r="C56" s="85"/>
      <c r="D56" s="29">
        <f>D57</f>
        <v>25000</v>
      </c>
      <c r="E56" s="29">
        <f t="shared" si="4"/>
        <v>0</v>
      </c>
      <c r="F56" s="29">
        <f t="shared" si="4"/>
        <v>25000</v>
      </c>
    </row>
    <row r="57" spans="1:6" ht="16.5" customHeight="1">
      <c r="A57" s="33" t="s">
        <v>387</v>
      </c>
      <c r="B57" s="55" t="s">
        <v>388</v>
      </c>
      <c r="C57" s="24"/>
      <c r="D57" s="29">
        <f>D58</f>
        <v>25000</v>
      </c>
      <c r="E57" s="29">
        <f t="shared" si="4"/>
        <v>0</v>
      </c>
      <c r="F57" s="29">
        <f t="shared" si="4"/>
        <v>25000</v>
      </c>
    </row>
    <row r="58" spans="1:6" ht="46.5" customHeight="1">
      <c r="A58" s="33" t="s">
        <v>23</v>
      </c>
      <c r="B58" s="55" t="s">
        <v>388</v>
      </c>
      <c r="C58" s="24" t="s">
        <v>24</v>
      </c>
      <c r="D58" s="29">
        <f>D59</f>
        <v>25000</v>
      </c>
      <c r="E58" s="29">
        <f t="shared" si="4"/>
        <v>0</v>
      </c>
      <c r="F58" s="29">
        <f t="shared" si="4"/>
        <v>25000</v>
      </c>
    </row>
    <row r="59" spans="1:6" ht="15.75">
      <c r="A59" s="33" t="s">
        <v>222</v>
      </c>
      <c r="B59" s="55" t="s">
        <v>388</v>
      </c>
      <c r="C59" s="24" t="s">
        <v>223</v>
      </c>
      <c r="D59" s="29">
        <v>25000</v>
      </c>
      <c r="E59" s="91"/>
      <c r="F59" s="29">
        <f>SUM(D59:E59)</f>
        <v>25000</v>
      </c>
    </row>
    <row r="60" spans="1:6" ht="34.5" customHeight="1">
      <c r="A60" s="96" t="s">
        <v>72</v>
      </c>
      <c r="B60" s="26" t="s">
        <v>73</v>
      </c>
      <c r="C60" s="26"/>
      <c r="D60" s="21">
        <f>D61+D65+D73</f>
        <v>888000</v>
      </c>
      <c r="E60" s="21">
        <f>E61+E65+E73</f>
        <v>0</v>
      </c>
      <c r="F60" s="21">
        <f>F61+F65+F73</f>
        <v>888000</v>
      </c>
    </row>
    <row r="61" spans="1:6" ht="15.75">
      <c r="A61" s="33" t="s">
        <v>239</v>
      </c>
      <c r="B61" s="55" t="s">
        <v>410</v>
      </c>
      <c r="C61" s="55"/>
      <c r="D61" s="69">
        <f aca="true" t="shared" si="5" ref="D61:F63">D62</f>
        <v>55000</v>
      </c>
      <c r="E61" s="69">
        <f t="shared" si="5"/>
        <v>0</v>
      </c>
      <c r="F61" s="69">
        <f t="shared" si="5"/>
        <v>55000</v>
      </c>
    </row>
    <row r="62" spans="1:6" ht="15.75">
      <c r="A62" s="33" t="s">
        <v>240</v>
      </c>
      <c r="B62" s="55" t="s">
        <v>241</v>
      </c>
      <c r="C62" s="55" t="s">
        <v>74</v>
      </c>
      <c r="D62" s="69">
        <f t="shared" si="5"/>
        <v>55000</v>
      </c>
      <c r="E62" s="69">
        <f t="shared" si="5"/>
        <v>0</v>
      </c>
      <c r="F62" s="69">
        <f t="shared" si="5"/>
        <v>55000</v>
      </c>
    </row>
    <row r="63" spans="1:6" ht="15.75">
      <c r="A63" s="33" t="s">
        <v>27</v>
      </c>
      <c r="B63" s="55" t="s">
        <v>241</v>
      </c>
      <c r="C63" s="55" t="s">
        <v>28</v>
      </c>
      <c r="D63" s="69">
        <f>D64</f>
        <v>55000</v>
      </c>
      <c r="E63" s="69">
        <f t="shared" si="5"/>
        <v>0</v>
      </c>
      <c r="F63" s="69">
        <f t="shared" si="5"/>
        <v>55000</v>
      </c>
    </row>
    <row r="64" spans="1:6" ht="31.5">
      <c r="A64" s="33" t="s">
        <v>29</v>
      </c>
      <c r="B64" s="55" t="s">
        <v>241</v>
      </c>
      <c r="C64" s="55" t="s">
        <v>30</v>
      </c>
      <c r="D64" s="69">
        <v>55000</v>
      </c>
      <c r="E64" s="91"/>
      <c r="F64" s="69">
        <f>SUM(D64:E64)</f>
        <v>55000</v>
      </c>
    </row>
    <row r="65" spans="1:6" ht="15.75">
      <c r="A65" s="33" t="s">
        <v>77</v>
      </c>
      <c r="B65" s="55" t="s">
        <v>78</v>
      </c>
      <c r="C65" s="72"/>
      <c r="D65" s="73">
        <f>D66</f>
        <v>739000</v>
      </c>
      <c r="E65" s="73">
        <f>E66</f>
        <v>0</v>
      </c>
      <c r="F65" s="69">
        <f>F66</f>
        <v>739000</v>
      </c>
    </row>
    <row r="66" spans="1:6" ht="15.75">
      <c r="A66" s="33" t="s">
        <v>79</v>
      </c>
      <c r="B66" s="55" t="s">
        <v>80</v>
      </c>
      <c r="C66" s="72"/>
      <c r="D66" s="73">
        <f>D67+D70</f>
        <v>739000</v>
      </c>
      <c r="E66" s="73">
        <f>E67+E70</f>
        <v>0</v>
      </c>
      <c r="F66" s="69">
        <f>F67+F70</f>
        <v>739000</v>
      </c>
    </row>
    <row r="67" spans="1:6" ht="15.75">
      <c r="A67" s="33" t="s">
        <v>81</v>
      </c>
      <c r="B67" s="55" t="s">
        <v>82</v>
      </c>
      <c r="C67" s="72" t="s">
        <v>74</v>
      </c>
      <c r="D67" s="73">
        <f aca="true" t="shared" si="6" ref="D67:F68">D68</f>
        <v>412000</v>
      </c>
      <c r="E67" s="73">
        <f t="shared" si="6"/>
        <v>0</v>
      </c>
      <c r="F67" s="69">
        <f t="shared" si="6"/>
        <v>412000</v>
      </c>
    </row>
    <row r="68" spans="1:6" ht="15.75">
      <c r="A68" s="33" t="s">
        <v>27</v>
      </c>
      <c r="B68" s="55" t="s">
        <v>82</v>
      </c>
      <c r="C68" s="72" t="s">
        <v>28</v>
      </c>
      <c r="D68" s="73">
        <f t="shared" si="6"/>
        <v>412000</v>
      </c>
      <c r="E68" s="73">
        <f t="shared" si="6"/>
        <v>0</v>
      </c>
      <c r="F68" s="69">
        <f t="shared" si="6"/>
        <v>412000</v>
      </c>
    </row>
    <row r="69" spans="1:6" ht="31.5">
      <c r="A69" s="33" t="s">
        <v>29</v>
      </c>
      <c r="B69" s="55" t="s">
        <v>82</v>
      </c>
      <c r="C69" s="72" t="s">
        <v>30</v>
      </c>
      <c r="D69" s="73">
        <v>412000</v>
      </c>
      <c r="E69" s="91"/>
      <c r="F69" s="69">
        <f>SUM(D69:E69)</f>
        <v>412000</v>
      </c>
    </row>
    <row r="70" spans="1:6" ht="15.75">
      <c r="A70" s="33" t="s">
        <v>83</v>
      </c>
      <c r="B70" s="55" t="s">
        <v>418</v>
      </c>
      <c r="C70" s="55"/>
      <c r="D70" s="70">
        <f aca="true" t="shared" si="7" ref="D70:F71">D71</f>
        <v>327000</v>
      </c>
      <c r="E70" s="70">
        <f t="shared" si="7"/>
        <v>0</v>
      </c>
      <c r="F70" s="70">
        <f t="shared" si="7"/>
        <v>327000</v>
      </c>
    </row>
    <row r="71" spans="1:6" ht="15.75">
      <c r="A71" s="33" t="s">
        <v>27</v>
      </c>
      <c r="B71" s="55" t="s">
        <v>418</v>
      </c>
      <c r="C71" s="55" t="s">
        <v>28</v>
      </c>
      <c r="D71" s="70">
        <f t="shared" si="7"/>
        <v>327000</v>
      </c>
      <c r="E71" s="70">
        <f t="shared" si="7"/>
        <v>0</v>
      </c>
      <c r="F71" s="70">
        <f t="shared" si="7"/>
        <v>327000</v>
      </c>
    </row>
    <row r="72" spans="1:6" ht="31.5">
      <c r="A72" s="33" t="s">
        <v>419</v>
      </c>
      <c r="B72" s="55" t="s">
        <v>418</v>
      </c>
      <c r="C72" s="55" t="s">
        <v>30</v>
      </c>
      <c r="D72" s="70">
        <v>327000</v>
      </c>
      <c r="E72" s="91"/>
      <c r="F72" s="70">
        <f>SUM(D72:E72)</f>
        <v>327000</v>
      </c>
    </row>
    <row r="73" spans="1:6" ht="63">
      <c r="A73" s="33" t="s">
        <v>414</v>
      </c>
      <c r="B73" s="55" t="s">
        <v>415</v>
      </c>
      <c r="C73" s="55"/>
      <c r="D73" s="70">
        <f>D74</f>
        <v>94000</v>
      </c>
      <c r="E73" s="70">
        <f aca="true" t="shared" si="8" ref="E73:F75">E74</f>
        <v>0</v>
      </c>
      <c r="F73" s="70">
        <f t="shared" si="8"/>
        <v>94000</v>
      </c>
    </row>
    <row r="74" spans="1:6" ht="34.5" customHeight="1">
      <c r="A74" s="33" t="s">
        <v>416</v>
      </c>
      <c r="B74" s="55" t="s">
        <v>417</v>
      </c>
      <c r="C74" s="55"/>
      <c r="D74" s="70">
        <f>D75</f>
        <v>94000</v>
      </c>
      <c r="E74" s="70">
        <f t="shared" si="8"/>
        <v>0</v>
      </c>
      <c r="F74" s="70">
        <f t="shared" si="8"/>
        <v>94000</v>
      </c>
    </row>
    <row r="75" spans="1:6" ht="15.75">
      <c r="A75" s="33" t="s">
        <v>27</v>
      </c>
      <c r="B75" s="55" t="s">
        <v>417</v>
      </c>
      <c r="C75" s="55">
        <v>200</v>
      </c>
      <c r="D75" s="70">
        <f>D76</f>
        <v>94000</v>
      </c>
      <c r="E75" s="70">
        <f t="shared" si="8"/>
        <v>0</v>
      </c>
      <c r="F75" s="70">
        <f t="shared" si="8"/>
        <v>94000</v>
      </c>
    </row>
    <row r="76" spans="1:6" ht="34.5" customHeight="1">
      <c r="A76" s="33" t="s">
        <v>29</v>
      </c>
      <c r="B76" s="55" t="s">
        <v>417</v>
      </c>
      <c r="C76" s="55">
        <v>240</v>
      </c>
      <c r="D76" s="70">
        <v>94000</v>
      </c>
      <c r="E76" s="91"/>
      <c r="F76" s="70">
        <f>SUM(D76:E76)</f>
        <v>94000</v>
      </c>
    </row>
    <row r="77" spans="1:6" ht="33" customHeight="1">
      <c r="A77" s="33" t="s">
        <v>72</v>
      </c>
      <c r="B77" s="24" t="s">
        <v>73</v>
      </c>
      <c r="C77" s="34" t="s">
        <v>74</v>
      </c>
      <c r="D77" s="29">
        <f>D78+D83+D88</f>
        <v>752000</v>
      </c>
      <c r="E77" s="29">
        <f>E78+E83+E88</f>
        <v>0</v>
      </c>
      <c r="F77" s="29">
        <f>F78+F83+F88</f>
        <v>752000</v>
      </c>
    </row>
    <row r="78" spans="1:6" ht="16.5" customHeight="1">
      <c r="A78" s="28" t="s">
        <v>456</v>
      </c>
      <c r="B78" s="87" t="s">
        <v>457</v>
      </c>
      <c r="C78" s="28" t="s">
        <v>74</v>
      </c>
      <c r="D78" s="29">
        <f>D79</f>
        <v>20000</v>
      </c>
      <c r="E78" s="29">
        <f aca="true" t="shared" si="9" ref="E78:F81">E79</f>
        <v>0</v>
      </c>
      <c r="F78" s="29">
        <f t="shared" si="9"/>
        <v>20000</v>
      </c>
    </row>
    <row r="79" spans="1:6" ht="15.75">
      <c r="A79" s="28" t="s">
        <v>239</v>
      </c>
      <c r="B79" s="87" t="s">
        <v>458</v>
      </c>
      <c r="C79" s="1"/>
      <c r="D79" s="29">
        <f>D80</f>
        <v>20000</v>
      </c>
      <c r="E79" s="29">
        <f t="shared" si="9"/>
        <v>0</v>
      </c>
      <c r="F79" s="29">
        <f t="shared" si="9"/>
        <v>20000</v>
      </c>
    </row>
    <row r="80" spans="1:6" ht="16.5" customHeight="1">
      <c r="A80" s="28" t="s">
        <v>240</v>
      </c>
      <c r="B80" s="87" t="s">
        <v>241</v>
      </c>
      <c r="C80" s="1" t="s">
        <v>74</v>
      </c>
      <c r="D80" s="29">
        <f>D81</f>
        <v>20000</v>
      </c>
      <c r="E80" s="29">
        <f t="shared" si="9"/>
        <v>0</v>
      </c>
      <c r="F80" s="29">
        <f t="shared" si="9"/>
        <v>20000</v>
      </c>
    </row>
    <row r="81" spans="1:6" ht="16.5" customHeight="1">
      <c r="A81" s="28" t="s">
        <v>27</v>
      </c>
      <c r="B81" s="87" t="s">
        <v>241</v>
      </c>
      <c r="C81" s="1" t="s">
        <v>28</v>
      </c>
      <c r="D81" s="29">
        <f>D82</f>
        <v>20000</v>
      </c>
      <c r="E81" s="29">
        <f t="shared" si="9"/>
        <v>0</v>
      </c>
      <c r="F81" s="29">
        <f t="shared" si="9"/>
        <v>20000</v>
      </c>
    </row>
    <row r="82" spans="1:6" ht="31.5">
      <c r="A82" s="28" t="s">
        <v>29</v>
      </c>
      <c r="B82" s="87" t="s">
        <v>241</v>
      </c>
      <c r="C82" s="1" t="s">
        <v>30</v>
      </c>
      <c r="D82" s="29">
        <v>20000</v>
      </c>
      <c r="E82" s="91"/>
      <c r="F82" s="29">
        <f>SUM(D82:E82)</f>
        <v>20000</v>
      </c>
    </row>
    <row r="83" spans="1:6" ht="15.75">
      <c r="A83" s="33" t="s">
        <v>77</v>
      </c>
      <c r="B83" s="87" t="s">
        <v>78</v>
      </c>
      <c r="C83" s="34"/>
      <c r="D83" s="29">
        <f>D84</f>
        <v>405000</v>
      </c>
      <c r="E83" s="29">
        <f aca="true" t="shared" si="10" ref="E83:F86">E84</f>
        <v>0</v>
      </c>
      <c r="F83" s="29">
        <f t="shared" si="10"/>
        <v>405000</v>
      </c>
    </row>
    <row r="84" spans="1:6" ht="15.75">
      <c r="A84" s="33" t="s">
        <v>79</v>
      </c>
      <c r="B84" s="87" t="s">
        <v>80</v>
      </c>
      <c r="C84" s="34"/>
      <c r="D84" s="29">
        <f>D85</f>
        <v>405000</v>
      </c>
      <c r="E84" s="29">
        <f t="shared" si="10"/>
        <v>0</v>
      </c>
      <c r="F84" s="29">
        <f t="shared" si="10"/>
        <v>405000</v>
      </c>
    </row>
    <row r="85" spans="1:6" s="22" customFormat="1" ht="15.75">
      <c r="A85" s="35" t="s">
        <v>81</v>
      </c>
      <c r="B85" s="87" t="s">
        <v>82</v>
      </c>
      <c r="C85" s="34" t="s">
        <v>74</v>
      </c>
      <c r="D85" s="29">
        <f>D86</f>
        <v>405000</v>
      </c>
      <c r="E85" s="29">
        <f t="shared" si="10"/>
        <v>0</v>
      </c>
      <c r="F85" s="29">
        <f t="shared" si="10"/>
        <v>405000</v>
      </c>
    </row>
    <row r="86" spans="1:6" s="22" customFormat="1" ht="16.5" customHeight="1">
      <c r="A86" s="33" t="s">
        <v>27</v>
      </c>
      <c r="B86" s="87" t="s">
        <v>82</v>
      </c>
      <c r="C86" s="34" t="s">
        <v>28</v>
      </c>
      <c r="D86" s="29">
        <f>D87</f>
        <v>405000</v>
      </c>
      <c r="E86" s="29">
        <f t="shared" si="10"/>
        <v>0</v>
      </c>
      <c r="F86" s="29">
        <f t="shared" si="10"/>
        <v>405000</v>
      </c>
    </row>
    <row r="87" spans="1:6" s="22" customFormat="1" ht="31.5">
      <c r="A87" s="33" t="s">
        <v>29</v>
      </c>
      <c r="B87" s="87" t="s">
        <v>82</v>
      </c>
      <c r="C87" s="34" t="s">
        <v>30</v>
      </c>
      <c r="D87" s="29">
        <v>405000</v>
      </c>
      <c r="E87" s="42"/>
      <c r="F87" s="42">
        <f>SUM(D87:E87)</f>
        <v>405000</v>
      </c>
    </row>
    <row r="88" spans="1:6" s="22" customFormat="1" ht="16.5" customHeight="1">
      <c r="A88" s="38" t="s">
        <v>83</v>
      </c>
      <c r="B88" s="98" t="s">
        <v>445</v>
      </c>
      <c r="C88" s="24"/>
      <c r="D88" s="29">
        <f>D89</f>
        <v>327000</v>
      </c>
      <c r="E88" s="29">
        <f aca="true" t="shared" si="11" ref="E88:F90">E89</f>
        <v>0</v>
      </c>
      <c r="F88" s="29">
        <f t="shared" si="11"/>
        <v>327000</v>
      </c>
    </row>
    <row r="89" spans="1:6" s="22" customFormat="1" ht="30.75" customHeight="1">
      <c r="A89" s="99" t="s">
        <v>459</v>
      </c>
      <c r="B89" s="98" t="s">
        <v>445</v>
      </c>
      <c r="C89" s="24"/>
      <c r="D89" s="29">
        <f>D90</f>
        <v>327000</v>
      </c>
      <c r="E89" s="29">
        <f t="shared" si="11"/>
        <v>0</v>
      </c>
      <c r="F89" s="29">
        <f t="shared" si="11"/>
        <v>327000</v>
      </c>
    </row>
    <row r="90" spans="1:6" s="22" customFormat="1" ht="16.5" customHeight="1">
      <c r="A90" s="99" t="s">
        <v>27</v>
      </c>
      <c r="B90" s="98" t="s">
        <v>445</v>
      </c>
      <c r="C90" s="24" t="s">
        <v>28</v>
      </c>
      <c r="D90" s="29">
        <f>D91</f>
        <v>327000</v>
      </c>
      <c r="E90" s="29">
        <f t="shared" si="11"/>
        <v>0</v>
      </c>
      <c r="F90" s="29">
        <f t="shared" si="11"/>
        <v>327000</v>
      </c>
    </row>
    <row r="91" spans="1:6" s="22" customFormat="1" ht="31.5">
      <c r="A91" s="33" t="s">
        <v>29</v>
      </c>
      <c r="B91" s="98" t="s">
        <v>445</v>
      </c>
      <c r="C91" s="24" t="s">
        <v>30</v>
      </c>
      <c r="D91" s="29">
        <v>327000</v>
      </c>
      <c r="E91" s="42"/>
      <c r="F91" s="42">
        <f>SUM(D91:E91)</f>
        <v>327000</v>
      </c>
    </row>
    <row r="92" spans="1:6" s="22" customFormat="1" ht="31.5">
      <c r="A92" s="44" t="s">
        <v>213</v>
      </c>
      <c r="B92" s="45" t="s">
        <v>214</v>
      </c>
      <c r="C92" s="100"/>
      <c r="D92" s="21">
        <f>D93+D109</f>
        <v>19416949</v>
      </c>
      <c r="E92" s="21">
        <f>E93+E109</f>
        <v>154955.21</v>
      </c>
      <c r="F92" s="21">
        <f>F93+F109</f>
        <v>19571904.21</v>
      </c>
    </row>
    <row r="93" spans="1:6" s="22" customFormat="1" ht="15.75">
      <c r="A93" s="28" t="s">
        <v>215</v>
      </c>
      <c r="B93" s="30" t="s">
        <v>217</v>
      </c>
      <c r="C93" s="30"/>
      <c r="D93" s="29">
        <f>D94+D104</f>
        <v>18821421</v>
      </c>
      <c r="E93" s="29">
        <f>E94+E104</f>
        <v>154955.21</v>
      </c>
      <c r="F93" s="29">
        <f>F94+F104</f>
        <v>18976376.21</v>
      </c>
    </row>
    <row r="94" spans="1:6" s="22" customFormat="1" ht="31.5">
      <c r="A94" s="38" t="s">
        <v>218</v>
      </c>
      <c r="B94" s="55" t="s">
        <v>219</v>
      </c>
      <c r="C94" s="55"/>
      <c r="D94" s="36">
        <f>D99+D95</f>
        <v>18221109</v>
      </c>
      <c r="E94" s="36">
        <f>E99+E95</f>
        <v>90000</v>
      </c>
      <c r="F94" s="36">
        <f>F99+F95</f>
        <v>18311109</v>
      </c>
    </row>
    <row r="95" spans="1:6" s="22" customFormat="1" ht="15.75">
      <c r="A95" s="38" t="s">
        <v>432</v>
      </c>
      <c r="B95" s="55" t="s">
        <v>433</v>
      </c>
      <c r="C95" s="55"/>
      <c r="D95" s="36">
        <f>D96</f>
        <v>5000000</v>
      </c>
      <c r="E95" s="36">
        <f aca="true" t="shared" si="12" ref="E95:F97">E96</f>
        <v>0</v>
      </c>
      <c r="F95" s="36">
        <f t="shared" si="12"/>
        <v>5000000</v>
      </c>
    </row>
    <row r="96" spans="1:6" s="22" customFormat="1" ht="15.75">
      <c r="A96" s="38" t="s">
        <v>434</v>
      </c>
      <c r="B96" s="55" t="s">
        <v>435</v>
      </c>
      <c r="C96" s="55"/>
      <c r="D96" s="36">
        <f>D97</f>
        <v>5000000</v>
      </c>
      <c r="E96" s="36">
        <f t="shared" si="12"/>
        <v>0</v>
      </c>
      <c r="F96" s="36">
        <f t="shared" si="12"/>
        <v>5000000</v>
      </c>
    </row>
    <row r="97" spans="1:6" s="22" customFormat="1" ht="15.75">
      <c r="A97" s="76" t="s">
        <v>27</v>
      </c>
      <c r="B97" s="55" t="s">
        <v>435</v>
      </c>
      <c r="C97" s="55" t="s">
        <v>28</v>
      </c>
      <c r="D97" s="36">
        <f>D98</f>
        <v>5000000</v>
      </c>
      <c r="E97" s="36">
        <f t="shared" si="12"/>
        <v>0</v>
      </c>
      <c r="F97" s="36">
        <f t="shared" si="12"/>
        <v>5000000</v>
      </c>
    </row>
    <row r="98" spans="1:6" s="22" customFormat="1" ht="31.5">
      <c r="A98" s="76" t="s">
        <v>29</v>
      </c>
      <c r="B98" s="55" t="s">
        <v>435</v>
      </c>
      <c r="C98" s="55" t="s">
        <v>30</v>
      </c>
      <c r="D98" s="36">
        <v>5000000</v>
      </c>
      <c r="E98" s="42"/>
      <c r="F98" s="42">
        <f>SUM(D98:E98)</f>
        <v>5000000</v>
      </c>
    </row>
    <row r="99" spans="1:6" s="22" customFormat="1" ht="31.5">
      <c r="A99" s="28" t="s">
        <v>220</v>
      </c>
      <c r="B99" s="87" t="s">
        <v>221</v>
      </c>
      <c r="C99" s="34" t="s">
        <v>74</v>
      </c>
      <c r="D99" s="29">
        <f>D100+D102</f>
        <v>13221109</v>
      </c>
      <c r="E99" s="29">
        <f>E100+E102</f>
        <v>90000</v>
      </c>
      <c r="F99" s="29">
        <f>F100+F102</f>
        <v>13311109</v>
      </c>
    </row>
    <row r="100" spans="1:6" s="22" customFormat="1" ht="44.25" customHeight="1">
      <c r="A100" s="33" t="s">
        <v>23</v>
      </c>
      <c r="B100" s="87" t="s">
        <v>221</v>
      </c>
      <c r="C100" s="34" t="s">
        <v>24</v>
      </c>
      <c r="D100" s="29">
        <f>D101</f>
        <v>11215327</v>
      </c>
      <c r="E100" s="29">
        <f>E101</f>
        <v>0</v>
      </c>
      <c r="F100" s="29">
        <f>F101</f>
        <v>11215327</v>
      </c>
    </row>
    <row r="101" spans="1:6" s="22" customFormat="1" ht="15.75">
      <c r="A101" s="33" t="s">
        <v>222</v>
      </c>
      <c r="B101" s="87" t="s">
        <v>221</v>
      </c>
      <c r="C101" s="34" t="s">
        <v>223</v>
      </c>
      <c r="D101" s="29">
        <v>11215327</v>
      </c>
      <c r="E101" s="42"/>
      <c r="F101" s="42">
        <f>SUM(D101:E101)</f>
        <v>11215327</v>
      </c>
    </row>
    <row r="102" spans="1:6" s="22" customFormat="1" ht="16.5" customHeight="1">
      <c r="A102" s="33" t="s">
        <v>27</v>
      </c>
      <c r="B102" s="87" t="s">
        <v>221</v>
      </c>
      <c r="C102" s="34" t="s">
        <v>28</v>
      </c>
      <c r="D102" s="29">
        <f>D103</f>
        <v>2005782</v>
      </c>
      <c r="E102" s="29">
        <f>E103</f>
        <v>90000</v>
      </c>
      <c r="F102" s="29">
        <f>F103</f>
        <v>2095782</v>
      </c>
    </row>
    <row r="103" spans="1:6" s="22" customFormat="1" ht="31.5">
      <c r="A103" s="33" t="s">
        <v>29</v>
      </c>
      <c r="B103" s="87" t="s">
        <v>221</v>
      </c>
      <c r="C103" s="34" t="s">
        <v>30</v>
      </c>
      <c r="D103" s="29">
        <v>2005782</v>
      </c>
      <c r="E103" s="42">
        <v>90000</v>
      </c>
      <c r="F103" s="42">
        <f>SUM(D103:E103)</f>
        <v>2095782</v>
      </c>
    </row>
    <row r="104" spans="1:6" s="22" customFormat="1" ht="31.5">
      <c r="A104" s="33" t="s">
        <v>231</v>
      </c>
      <c r="B104" s="71" t="s">
        <v>232</v>
      </c>
      <c r="C104" s="34"/>
      <c r="D104" s="36">
        <f>D107+D105</f>
        <v>600312</v>
      </c>
      <c r="E104" s="36">
        <f>E107+E105</f>
        <v>64955.21</v>
      </c>
      <c r="F104" s="36">
        <f>F107+F105</f>
        <v>665267.21</v>
      </c>
    </row>
    <row r="105" spans="1:6" s="22" customFormat="1" ht="45.75" customHeight="1">
      <c r="A105" s="33" t="s">
        <v>23</v>
      </c>
      <c r="B105" s="71" t="s">
        <v>232</v>
      </c>
      <c r="C105" s="34" t="s">
        <v>24</v>
      </c>
      <c r="D105" s="36">
        <f>D106</f>
        <v>255312</v>
      </c>
      <c r="E105" s="36">
        <f>E106</f>
        <v>7952.83</v>
      </c>
      <c r="F105" s="36">
        <f>F106</f>
        <v>263264.83</v>
      </c>
    </row>
    <row r="106" spans="1:6" s="22" customFormat="1" ht="15.75">
      <c r="A106" s="33" t="s">
        <v>222</v>
      </c>
      <c r="B106" s="71" t="s">
        <v>232</v>
      </c>
      <c r="C106" s="34" t="s">
        <v>223</v>
      </c>
      <c r="D106" s="36">
        <v>255312</v>
      </c>
      <c r="E106" s="42">
        <v>7952.83</v>
      </c>
      <c r="F106" s="42">
        <f>SUM(D106:E106)</f>
        <v>263264.83</v>
      </c>
    </row>
    <row r="107" spans="1:6" s="22" customFormat="1" ht="16.5" customHeight="1">
      <c r="A107" s="33" t="s">
        <v>27</v>
      </c>
      <c r="B107" s="71" t="s">
        <v>232</v>
      </c>
      <c r="C107" s="34" t="s">
        <v>28</v>
      </c>
      <c r="D107" s="36">
        <f>D108</f>
        <v>345000</v>
      </c>
      <c r="E107" s="36">
        <f>E108</f>
        <v>57002.38</v>
      </c>
      <c r="F107" s="36">
        <f>F108</f>
        <v>402002.38</v>
      </c>
    </row>
    <row r="108" spans="1:6" s="22" customFormat="1" ht="31.5">
      <c r="A108" s="33" t="s">
        <v>29</v>
      </c>
      <c r="B108" s="71" t="s">
        <v>232</v>
      </c>
      <c r="C108" s="34" t="s">
        <v>30</v>
      </c>
      <c r="D108" s="36">
        <v>345000</v>
      </c>
      <c r="E108" s="42">
        <v>57002.38</v>
      </c>
      <c r="F108" s="42">
        <f>SUM(D108:E108)</f>
        <v>402002.38</v>
      </c>
    </row>
    <row r="109" spans="1:6" s="22" customFormat="1" ht="16.5" customHeight="1">
      <c r="A109" s="88" t="s">
        <v>224</v>
      </c>
      <c r="B109" s="87" t="s">
        <v>226</v>
      </c>
      <c r="C109" s="34"/>
      <c r="D109" s="29">
        <f>D110</f>
        <v>595528</v>
      </c>
      <c r="E109" s="29">
        <f>E110</f>
        <v>0</v>
      </c>
      <c r="F109" s="29">
        <f>F110</f>
        <v>595528</v>
      </c>
    </row>
    <row r="110" spans="1:6" s="22" customFormat="1" ht="31.5">
      <c r="A110" s="28" t="s">
        <v>227</v>
      </c>
      <c r="B110" s="87" t="s">
        <v>228</v>
      </c>
      <c r="C110" s="34"/>
      <c r="D110" s="29">
        <f>D111+D114</f>
        <v>595528</v>
      </c>
      <c r="E110" s="29">
        <f>E111+E114</f>
        <v>0</v>
      </c>
      <c r="F110" s="29">
        <f>F111+F114</f>
        <v>595528</v>
      </c>
    </row>
    <row r="111" spans="1:6" s="22" customFormat="1" ht="15.75">
      <c r="A111" s="28" t="s">
        <v>229</v>
      </c>
      <c r="B111" s="87" t="s">
        <v>230</v>
      </c>
      <c r="C111" s="34"/>
      <c r="D111" s="29">
        <f aca="true" t="shared" si="13" ref="D111:F112">D112</f>
        <v>523600</v>
      </c>
      <c r="E111" s="29">
        <f t="shared" si="13"/>
        <v>0</v>
      </c>
      <c r="F111" s="29">
        <f t="shared" si="13"/>
        <v>523600</v>
      </c>
    </row>
    <row r="112" spans="1:6" s="22" customFormat="1" ht="16.5" customHeight="1">
      <c r="A112" s="33" t="s">
        <v>27</v>
      </c>
      <c r="B112" s="87" t="s">
        <v>230</v>
      </c>
      <c r="C112" s="34" t="s">
        <v>28</v>
      </c>
      <c r="D112" s="29">
        <f t="shared" si="13"/>
        <v>523600</v>
      </c>
      <c r="E112" s="29">
        <f t="shared" si="13"/>
        <v>0</v>
      </c>
      <c r="F112" s="29">
        <f t="shared" si="13"/>
        <v>523600</v>
      </c>
    </row>
    <row r="113" spans="1:6" s="22" customFormat="1" ht="31.5">
      <c r="A113" s="33" t="s">
        <v>29</v>
      </c>
      <c r="B113" s="87" t="s">
        <v>230</v>
      </c>
      <c r="C113" s="34" t="s">
        <v>30</v>
      </c>
      <c r="D113" s="29">
        <v>523600</v>
      </c>
      <c r="E113" s="42"/>
      <c r="F113" s="42">
        <f>SUM(D113:E113)</f>
        <v>523600</v>
      </c>
    </row>
    <row r="114" spans="1:6" s="22" customFormat="1" ht="15.75">
      <c r="A114" s="76" t="s">
        <v>430</v>
      </c>
      <c r="B114" s="55" t="s">
        <v>431</v>
      </c>
      <c r="C114" s="72"/>
      <c r="D114" s="36">
        <f aca="true" t="shared" si="14" ref="D114:F115">D115</f>
        <v>71928</v>
      </c>
      <c r="E114" s="36">
        <f t="shared" si="14"/>
        <v>0</v>
      </c>
      <c r="F114" s="36">
        <f t="shared" si="14"/>
        <v>71928</v>
      </c>
    </row>
    <row r="115" spans="1:6" s="22" customFormat="1" ht="15.75">
      <c r="A115" s="76" t="s">
        <v>27</v>
      </c>
      <c r="B115" s="55" t="s">
        <v>431</v>
      </c>
      <c r="C115" s="72" t="s">
        <v>28</v>
      </c>
      <c r="D115" s="36">
        <f t="shared" si="14"/>
        <v>71928</v>
      </c>
      <c r="E115" s="36">
        <f t="shared" si="14"/>
        <v>0</v>
      </c>
      <c r="F115" s="36">
        <f t="shared" si="14"/>
        <v>71928</v>
      </c>
    </row>
    <row r="116" spans="1:6" s="22" customFormat="1" ht="31.5">
      <c r="A116" s="76" t="s">
        <v>29</v>
      </c>
      <c r="B116" s="55" t="s">
        <v>431</v>
      </c>
      <c r="C116" s="72" t="s">
        <v>30</v>
      </c>
      <c r="D116" s="36">
        <v>71928</v>
      </c>
      <c r="E116" s="42"/>
      <c r="F116" s="42">
        <f>SUM(D116:E116)</f>
        <v>71928</v>
      </c>
    </row>
    <row r="117" spans="1:6" s="22" customFormat="1" ht="31.5">
      <c r="A117" s="101" t="s">
        <v>460</v>
      </c>
      <c r="B117" s="26" t="s">
        <v>193</v>
      </c>
      <c r="C117" s="26"/>
      <c r="D117" s="41">
        <f>D118</f>
        <v>7931181</v>
      </c>
      <c r="E117" s="41">
        <f aca="true" t="shared" si="15" ref="E117:F120">E118</f>
        <v>0</v>
      </c>
      <c r="F117" s="41">
        <f t="shared" si="15"/>
        <v>7931181</v>
      </c>
    </row>
    <row r="118" spans="1:6" s="22" customFormat="1" ht="47.25">
      <c r="A118" s="37" t="s">
        <v>194</v>
      </c>
      <c r="B118" s="24" t="s">
        <v>195</v>
      </c>
      <c r="C118" s="24"/>
      <c r="D118" s="42">
        <f>D119</f>
        <v>7931181</v>
      </c>
      <c r="E118" s="42">
        <f t="shared" si="15"/>
        <v>0</v>
      </c>
      <c r="F118" s="42">
        <f t="shared" si="15"/>
        <v>7931181</v>
      </c>
    </row>
    <row r="119" spans="1:6" s="22" customFormat="1" ht="18.75" customHeight="1">
      <c r="A119" s="37" t="s">
        <v>196</v>
      </c>
      <c r="B119" s="30" t="s">
        <v>197</v>
      </c>
      <c r="C119" s="24"/>
      <c r="D119" s="42">
        <f>D120</f>
        <v>7931181</v>
      </c>
      <c r="E119" s="42">
        <f t="shared" si="15"/>
        <v>0</v>
      </c>
      <c r="F119" s="42">
        <f t="shared" si="15"/>
        <v>7931181</v>
      </c>
    </row>
    <row r="120" spans="1:6" s="22" customFormat="1" ht="31.5">
      <c r="A120" s="37" t="s">
        <v>184</v>
      </c>
      <c r="B120" s="30" t="s">
        <v>197</v>
      </c>
      <c r="C120" s="24" t="s">
        <v>185</v>
      </c>
      <c r="D120" s="42">
        <f>D121</f>
        <v>7931181</v>
      </c>
      <c r="E120" s="42">
        <f t="shared" si="15"/>
        <v>0</v>
      </c>
      <c r="F120" s="42">
        <f t="shared" si="15"/>
        <v>7931181</v>
      </c>
    </row>
    <row r="121" spans="1:6" s="22" customFormat="1" ht="15.75">
      <c r="A121" s="37" t="s">
        <v>198</v>
      </c>
      <c r="B121" s="30" t="s">
        <v>197</v>
      </c>
      <c r="C121" s="24" t="s">
        <v>199</v>
      </c>
      <c r="D121" s="42">
        <v>7931181</v>
      </c>
      <c r="E121" s="42"/>
      <c r="F121" s="42">
        <f>SUM(D121:E121)</f>
        <v>7931181</v>
      </c>
    </row>
    <row r="122" spans="1:6" s="22" customFormat="1" ht="31.5">
      <c r="A122" s="25" t="s">
        <v>88</v>
      </c>
      <c r="B122" s="45" t="s">
        <v>89</v>
      </c>
      <c r="C122" s="26"/>
      <c r="D122" s="21">
        <f>D123</f>
        <v>5075105</v>
      </c>
      <c r="E122" s="21">
        <f aca="true" t="shared" si="16" ref="E122:F124">E123</f>
        <v>288311.18</v>
      </c>
      <c r="F122" s="21">
        <f t="shared" si="16"/>
        <v>5363416.18</v>
      </c>
    </row>
    <row r="123" spans="1:6" s="22" customFormat="1" ht="16.5" customHeight="1">
      <c r="A123" s="28" t="s">
        <v>90</v>
      </c>
      <c r="B123" s="30" t="s">
        <v>91</v>
      </c>
      <c r="C123" s="24"/>
      <c r="D123" s="29">
        <f>D124</f>
        <v>5075105</v>
      </c>
      <c r="E123" s="29">
        <f t="shared" si="16"/>
        <v>288311.18</v>
      </c>
      <c r="F123" s="29">
        <f t="shared" si="16"/>
        <v>5363416.18</v>
      </c>
    </row>
    <row r="124" spans="1:6" s="22" customFormat="1" ht="47.25">
      <c r="A124" s="23" t="s">
        <v>92</v>
      </c>
      <c r="B124" s="24" t="s">
        <v>93</v>
      </c>
      <c r="C124" s="24"/>
      <c r="D124" s="29">
        <f>D125</f>
        <v>5075105</v>
      </c>
      <c r="E124" s="29">
        <f t="shared" si="16"/>
        <v>288311.18</v>
      </c>
      <c r="F124" s="29">
        <f t="shared" si="16"/>
        <v>5363416.18</v>
      </c>
    </row>
    <row r="125" spans="1:6" s="22" customFormat="1" ht="16.5" customHeight="1">
      <c r="A125" s="23" t="s">
        <v>94</v>
      </c>
      <c r="B125" s="24" t="s">
        <v>95</v>
      </c>
      <c r="C125" s="24"/>
      <c r="D125" s="29">
        <f>D126+D129+D132</f>
        <v>5075105</v>
      </c>
      <c r="E125" s="29">
        <f>E126+E129+E132</f>
        <v>288311.18</v>
      </c>
      <c r="F125" s="29">
        <f>F126+F129+F132</f>
        <v>5363416.18</v>
      </c>
    </row>
    <row r="126" spans="1:6" s="22" customFormat="1" ht="15.75">
      <c r="A126" s="23" t="s">
        <v>96</v>
      </c>
      <c r="B126" s="24" t="s">
        <v>97</v>
      </c>
      <c r="C126" s="24"/>
      <c r="D126" s="29">
        <f aca="true" t="shared" si="17" ref="D126:F127">D127</f>
        <v>362260</v>
      </c>
      <c r="E126" s="29">
        <f t="shared" si="17"/>
        <v>70375.18</v>
      </c>
      <c r="F126" s="29">
        <f t="shared" si="17"/>
        <v>432635.18</v>
      </c>
    </row>
    <row r="127" spans="1:6" s="22" customFormat="1" ht="16.5" customHeight="1">
      <c r="A127" s="39" t="s">
        <v>27</v>
      </c>
      <c r="B127" s="24" t="s">
        <v>97</v>
      </c>
      <c r="C127" s="24" t="s">
        <v>28</v>
      </c>
      <c r="D127" s="29">
        <f t="shared" si="17"/>
        <v>362260</v>
      </c>
      <c r="E127" s="29">
        <f t="shared" si="17"/>
        <v>70375.18</v>
      </c>
      <c r="F127" s="29">
        <f t="shared" si="17"/>
        <v>432635.18</v>
      </c>
    </row>
    <row r="128" spans="1:6" s="22" customFormat="1" ht="31.5">
      <c r="A128" s="39" t="s">
        <v>29</v>
      </c>
      <c r="B128" s="24" t="s">
        <v>97</v>
      </c>
      <c r="C128" s="24" t="s">
        <v>30</v>
      </c>
      <c r="D128" s="29">
        <v>362260</v>
      </c>
      <c r="E128" s="42">
        <v>70375.18</v>
      </c>
      <c r="F128" s="42">
        <f>SUM(D128:E128)</f>
        <v>432635.18</v>
      </c>
    </row>
    <row r="129" spans="1:6" s="22" customFormat="1" ht="16.5" customHeight="1">
      <c r="A129" s="35" t="s">
        <v>100</v>
      </c>
      <c r="B129" s="24" t="s">
        <v>101</v>
      </c>
      <c r="C129" s="30"/>
      <c r="D129" s="29">
        <f aca="true" t="shared" si="18" ref="D129:F130">D130</f>
        <v>4146444</v>
      </c>
      <c r="E129" s="29">
        <f t="shared" si="18"/>
        <v>205436</v>
      </c>
      <c r="F129" s="29">
        <f t="shared" si="18"/>
        <v>4351880</v>
      </c>
    </row>
    <row r="130" spans="1:6" s="22" customFormat="1" ht="16.5" customHeight="1">
      <c r="A130" s="33" t="s">
        <v>27</v>
      </c>
      <c r="B130" s="24" t="s">
        <v>101</v>
      </c>
      <c r="C130" s="30" t="s">
        <v>28</v>
      </c>
      <c r="D130" s="29">
        <f t="shared" si="18"/>
        <v>4146444</v>
      </c>
      <c r="E130" s="29">
        <f t="shared" si="18"/>
        <v>205436</v>
      </c>
      <c r="F130" s="29">
        <f t="shared" si="18"/>
        <v>4351880</v>
      </c>
    </row>
    <row r="131" spans="1:6" s="22" customFormat="1" ht="31.5">
      <c r="A131" s="33" t="s">
        <v>29</v>
      </c>
      <c r="B131" s="24" t="s">
        <v>101</v>
      </c>
      <c r="C131" s="30" t="s">
        <v>30</v>
      </c>
      <c r="D131" s="29">
        <v>4146444</v>
      </c>
      <c r="E131" s="42">
        <v>205436</v>
      </c>
      <c r="F131" s="42">
        <f>SUM(D131:E131)</f>
        <v>4351880</v>
      </c>
    </row>
    <row r="132" spans="1:6" s="22" customFormat="1" ht="31.5">
      <c r="A132" s="23" t="s">
        <v>102</v>
      </c>
      <c r="B132" s="30" t="s">
        <v>103</v>
      </c>
      <c r="C132" s="24"/>
      <c r="D132" s="29">
        <f>D133</f>
        <v>566401</v>
      </c>
      <c r="E132" s="29">
        <f aca="true" t="shared" si="19" ref="E132:F135">E133</f>
        <v>12500</v>
      </c>
      <c r="F132" s="29">
        <f t="shared" si="19"/>
        <v>578901</v>
      </c>
    </row>
    <row r="133" spans="1:6" s="22" customFormat="1" ht="16.5" customHeight="1">
      <c r="A133" s="23" t="s">
        <v>104</v>
      </c>
      <c r="B133" s="30" t="s">
        <v>105</v>
      </c>
      <c r="C133" s="24"/>
      <c r="D133" s="29">
        <f>D134</f>
        <v>566401</v>
      </c>
      <c r="E133" s="29">
        <f t="shared" si="19"/>
        <v>12500</v>
      </c>
      <c r="F133" s="29">
        <f t="shared" si="19"/>
        <v>578901</v>
      </c>
    </row>
    <row r="134" spans="1:6" s="22" customFormat="1" ht="31.5">
      <c r="A134" s="23" t="s">
        <v>106</v>
      </c>
      <c r="B134" s="30" t="s">
        <v>107</v>
      </c>
      <c r="C134" s="24"/>
      <c r="D134" s="29">
        <f>D135</f>
        <v>566401</v>
      </c>
      <c r="E134" s="29">
        <f t="shared" si="19"/>
        <v>12500</v>
      </c>
      <c r="F134" s="29">
        <f t="shared" si="19"/>
        <v>578901</v>
      </c>
    </row>
    <row r="135" spans="1:6" s="22" customFormat="1" ht="16.5" customHeight="1">
      <c r="A135" s="33" t="s">
        <v>27</v>
      </c>
      <c r="B135" s="30" t="s">
        <v>107</v>
      </c>
      <c r="C135" s="24" t="s">
        <v>28</v>
      </c>
      <c r="D135" s="29">
        <f>D136</f>
        <v>566401</v>
      </c>
      <c r="E135" s="29">
        <f t="shared" si="19"/>
        <v>12500</v>
      </c>
      <c r="F135" s="29">
        <f t="shared" si="19"/>
        <v>578901</v>
      </c>
    </row>
    <row r="136" spans="1:6" s="22" customFormat="1" ht="31.5">
      <c r="A136" s="33" t="s">
        <v>29</v>
      </c>
      <c r="B136" s="30" t="s">
        <v>107</v>
      </c>
      <c r="C136" s="24" t="s">
        <v>30</v>
      </c>
      <c r="D136" s="29">
        <v>566401</v>
      </c>
      <c r="E136" s="42">
        <v>12500</v>
      </c>
      <c r="F136" s="42">
        <f>SUM(D136:E136)</f>
        <v>578901</v>
      </c>
    </row>
    <row r="137" spans="1:6" s="22" customFormat="1" ht="31.5">
      <c r="A137" s="25" t="s">
        <v>461</v>
      </c>
      <c r="B137" s="26" t="s">
        <v>134</v>
      </c>
      <c r="C137" s="26"/>
      <c r="D137" s="21">
        <f>D138</f>
        <v>5559745.21</v>
      </c>
      <c r="E137" s="21">
        <f aca="true" t="shared" si="20" ref="E137:F140">E138</f>
        <v>548378.18</v>
      </c>
      <c r="F137" s="21">
        <f t="shared" si="20"/>
        <v>6108123.39</v>
      </c>
    </row>
    <row r="138" spans="1:6" s="22" customFormat="1" ht="15.75">
      <c r="A138" s="23" t="s">
        <v>135</v>
      </c>
      <c r="B138" s="24" t="s">
        <v>136</v>
      </c>
      <c r="C138" s="24"/>
      <c r="D138" s="29">
        <f>D139</f>
        <v>5559745.21</v>
      </c>
      <c r="E138" s="29">
        <f t="shared" si="20"/>
        <v>548378.18</v>
      </c>
      <c r="F138" s="29">
        <f t="shared" si="20"/>
        <v>6108123.39</v>
      </c>
    </row>
    <row r="139" spans="1:6" s="22" customFormat="1" ht="31.5">
      <c r="A139" s="23" t="s">
        <v>132</v>
      </c>
      <c r="B139" s="24" t="s">
        <v>137</v>
      </c>
      <c r="C139" s="24"/>
      <c r="D139" s="29">
        <f>D140</f>
        <v>5559745.21</v>
      </c>
      <c r="E139" s="29">
        <f t="shared" si="20"/>
        <v>548378.18</v>
      </c>
      <c r="F139" s="29">
        <f t="shared" si="20"/>
        <v>6108123.39</v>
      </c>
    </row>
    <row r="140" spans="1:6" s="22" customFormat="1" ht="16.5" customHeight="1">
      <c r="A140" s="33" t="s">
        <v>27</v>
      </c>
      <c r="B140" s="24" t="s">
        <v>137</v>
      </c>
      <c r="C140" s="24" t="s">
        <v>28</v>
      </c>
      <c r="D140" s="29">
        <f>D141</f>
        <v>5559745.21</v>
      </c>
      <c r="E140" s="29">
        <f t="shared" si="20"/>
        <v>548378.18</v>
      </c>
      <c r="F140" s="29">
        <f t="shared" si="20"/>
        <v>6108123.39</v>
      </c>
    </row>
    <row r="141" spans="1:6" s="22" customFormat="1" ht="31.5">
      <c r="A141" s="33" t="s">
        <v>29</v>
      </c>
      <c r="B141" s="24" t="s">
        <v>137</v>
      </c>
      <c r="C141" s="24" t="s">
        <v>30</v>
      </c>
      <c r="D141" s="29">
        <f>4459745.21+1100000</f>
        <v>5559745.21</v>
      </c>
      <c r="E141" s="42">
        <v>548378.18</v>
      </c>
      <c r="F141" s="42">
        <f>SUM(D141:E141)</f>
        <v>6108123.39</v>
      </c>
    </row>
    <row r="142" spans="1:6" s="22" customFormat="1" ht="36.75" customHeight="1">
      <c r="A142" s="25" t="s">
        <v>462</v>
      </c>
      <c r="B142" s="26" t="s">
        <v>463</v>
      </c>
      <c r="C142" s="26"/>
      <c r="D142" s="21">
        <f>D143</f>
        <v>6402762.52</v>
      </c>
      <c r="E142" s="21">
        <f aca="true" t="shared" si="21" ref="E142:F144">E143</f>
        <v>0</v>
      </c>
      <c r="F142" s="21">
        <f t="shared" si="21"/>
        <v>6402762.52</v>
      </c>
    </row>
    <row r="143" spans="1:6" s="22" customFormat="1" ht="15.75">
      <c r="A143" s="28" t="s">
        <v>242</v>
      </c>
      <c r="B143" s="30" t="s">
        <v>243</v>
      </c>
      <c r="C143" s="30"/>
      <c r="D143" s="46">
        <f>D144</f>
        <v>6402762.52</v>
      </c>
      <c r="E143" s="46">
        <f t="shared" si="21"/>
        <v>0</v>
      </c>
      <c r="F143" s="46">
        <f t="shared" si="21"/>
        <v>6402762.52</v>
      </c>
    </row>
    <row r="144" spans="1:6" s="22" customFormat="1" ht="16.5" customHeight="1">
      <c r="A144" s="33" t="s">
        <v>27</v>
      </c>
      <c r="B144" s="30" t="s">
        <v>243</v>
      </c>
      <c r="C144" s="30" t="s">
        <v>28</v>
      </c>
      <c r="D144" s="46">
        <f>D145</f>
        <v>6402762.52</v>
      </c>
      <c r="E144" s="46">
        <f t="shared" si="21"/>
        <v>0</v>
      </c>
      <c r="F144" s="46">
        <f t="shared" si="21"/>
        <v>6402762.52</v>
      </c>
    </row>
    <row r="145" spans="1:6" s="22" customFormat="1" ht="31.5">
      <c r="A145" s="33" t="s">
        <v>29</v>
      </c>
      <c r="B145" s="30" t="s">
        <v>243</v>
      </c>
      <c r="C145" s="30" t="s">
        <v>30</v>
      </c>
      <c r="D145" s="46">
        <v>6402762.52</v>
      </c>
      <c r="E145" s="42"/>
      <c r="F145" s="42">
        <f>SUM(D145:E145)</f>
        <v>6402762.52</v>
      </c>
    </row>
    <row r="146" spans="1:6" s="22" customFormat="1" ht="33.75" customHeight="1">
      <c r="A146" s="44" t="s">
        <v>110</v>
      </c>
      <c r="B146" s="45" t="s">
        <v>111</v>
      </c>
      <c r="C146" s="45"/>
      <c r="D146" s="21">
        <f>D147</f>
        <v>100000</v>
      </c>
      <c r="E146" s="21">
        <f aca="true" t="shared" si="22" ref="E146:F150">E147</f>
        <v>0</v>
      </c>
      <c r="F146" s="21">
        <f t="shared" si="22"/>
        <v>100000</v>
      </c>
    </row>
    <row r="147" spans="1:6" s="22" customFormat="1" ht="16.5" customHeight="1">
      <c r="A147" s="28" t="s">
        <v>112</v>
      </c>
      <c r="B147" s="30" t="s">
        <v>113</v>
      </c>
      <c r="C147" s="30"/>
      <c r="D147" s="29">
        <f>D148</f>
        <v>100000</v>
      </c>
      <c r="E147" s="29">
        <f t="shared" si="22"/>
        <v>0</v>
      </c>
      <c r="F147" s="29">
        <f t="shared" si="22"/>
        <v>100000</v>
      </c>
    </row>
    <row r="148" spans="1:6" s="22" customFormat="1" ht="31.5">
      <c r="A148" s="28" t="s">
        <v>114</v>
      </c>
      <c r="B148" s="30" t="s">
        <v>115</v>
      </c>
      <c r="C148" s="30"/>
      <c r="D148" s="29">
        <f>D149</f>
        <v>100000</v>
      </c>
      <c r="E148" s="29">
        <f t="shared" si="22"/>
        <v>0</v>
      </c>
      <c r="F148" s="29">
        <f t="shared" si="22"/>
        <v>100000</v>
      </c>
    </row>
    <row r="149" spans="1:6" s="22" customFormat="1" ht="15.75">
      <c r="A149" s="35" t="s">
        <v>116</v>
      </c>
      <c r="B149" s="30" t="s">
        <v>117</v>
      </c>
      <c r="C149" s="30"/>
      <c r="D149" s="29">
        <f>D150</f>
        <v>100000</v>
      </c>
      <c r="E149" s="29">
        <f t="shared" si="22"/>
        <v>0</v>
      </c>
      <c r="F149" s="29">
        <f t="shared" si="22"/>
        <v>100000</v>
      </c>
    </row>
    <row r="150" spans="1:6" s="22" customFormat="1" ht="16.5" customHeight="1">
      <c r="A150" s="33" t="s">
        <v>27</v>
      </c>
      <c r="B150" s="30" t="s">
        <v>117</v>
      </c>
      <c r="C150" s="30" t="s">
        <v>28</v>
      </c>
      <c r="D150" s="29">
        <f>D151</f>
        <v>100000</v>
      </c>
      <c r="E150" s="29">
        <f t="shared" si="22"/>
        <v>0</v>
      </c>
      <c r="F150" s="29">
        <f t="shared" si="22"/>
        <v>100000</v>
      </c>
    </row>
    <row r="151" spans="1:6" s="22" customFormat="1" ht="31.5">
      <c r="A151" s="33" t="s">
        <v>29</v>
      </c>
      <c r="B151" s="30" t="s">
        <v>117</v>
      </c>
      <c r="C151" s="30" t="s">
        <v>30</v>
      </c>
      <c r="D151" s="29">
        <v>100000</v>
      </c>
      <c r="E151" s="42"/>
      <c r="F151" s="42">
        <f>SUM(D151:E151)</f>
        <v>100000</v>
      </c>
    </row>
    <row r="152" spans="1:6" s="22" customFormat="1" ht="31.5">
      <c r="A152" s="44" t="s">
        <v>464</v>
      </c>
      <c r="B152" s="60" t="s">
        <v>446</v>
      </c>
      <c r="C152" s="60"/>
      <c r="D152" s="21">
        <f>D153</f>
        <v>20000</v>
      </c>
      <c r="E152" s="21">
        <f aca="true" t="shared" si="23" ref="E152:F156">E153</f>
        <v>0</v>
      </c>
      <c r="F152" s="21">
        <f t="shared" si="23"/>
        <v>20000</v>
      </c>
    </row>
    <row r="153" spans="1:6" s="22" customFormat="1" ht="15.75">
      <c r="A153" s="35" t="s">
        <v>376</v>
      </c>
      <c r="B153" s="55" t="s">
        <v>447</v>
      </c>
      <c r="C153" s="55"/>
      <c r="D153" s="29">
        <f>D154</f>
        <v>20000</v>
      </c>
      <c r="E153" s="29">
        <f t="shared" si="23"/>
        <v>0</v>
      </c>
      <c r="F153" s="29">
        <f t="shared" si="23"/>
        <v>20000</v>
      </c>
    </row>
    <row r="154" spans="1:6" s="22" customFormat="1" ht="31.5">
      <c r="A154" s="35" t="s">
        <v>378</v>
      </c>
      <c r="B154" s="55" t="s">
        <v>448</v>
      </c>
      <c r="C154" s="55"/>
      <c r="D154" s="29">
        <f>D155</f>
        <v>20000</v>
      </c>
      <c r="E154" s="29">
        <f t="shared" si="23"/>
        <v>0</v>
      </c>
      <c r="F154" s="29">
        <f t="shared" si="23"/>
        <v>20000</v>
      </c>
    </row>
    <row r="155" spans="1:6" s="22" customFormat="1" ht="31.5">
      <c r="A155" s="35" t="s">
        <v>380</v>
      </c>
      <c r="B155" s="55" t="s">
        <v>449</v>
      </c>
      <c r="C155" s="55"/>
      <c r="D155" s="29">
        <f>D156</f>
        <v>20000</v>
      </c>
      <c r="E155" s="29">
        <f t="shared" si="23"/>
        <v>0</v>
      </c>
      <c r="F155" s="29">
        <f t="shared" si="23"/>
        <v>20000</v>
      </c>
    </row>
    <row r="156" spans="1:6" s="22" customFormat="1" ht="47.25">
      <c r="A156" s="35" t="s">
        <v>382</v>
      </c>
      <c r="B156" s="55" t="s">
        <v>449</v>
      </c>
      <c r="C156" s="55" t="s">
        <v>35</v>
      </c>
      <c r="D156" s="29">
        <f>D157</f>
        <v>20000</v>
      </c>
      <c r="E156" s="29">
        <f t="shared" si="23"/>
        <v>0</v>
      </c>
      <c r="F156" s="29">
        <f t="shared" si="23"/>
        <v>20000</v>
      </c>
    </row>
    <row r="157" spans="1:6" s="22" customFormat="1" ht="47.25">
      <c r="A157" s="35" t="s">
        <v>382</v>
      </c>
      <c r="B157" s="55" t="s">
        <v>449</v>
      </c>
      <c r="C157" s="55" t="s">
        <v>383</v>
      </c>
      <c r="D157" s="29">
        <v>20000</v>
      </c>
      <c r="E157" s="42"/>
      <c r="F157" s="42">
        <f>SUM(D157:E157)</f>
        <v>20000</v>
      </c>
    </row>
    <row r="158" spans="1:6" s="22" customFormat="1" ht="31.5">
      <c r="A158" s="44" t="s">
        <v>465</v>
      </c>
      <c r="B158" s="60" t="s">
        <v>423</v>
      </c>
      <c r="C158" s="60"/>
      <c r="D158" s="102">
        <f>D159</f>
        <v>50000</v>
      </c>
      <c r="E158" s="102">
        <f aca="true" t="shared" si="24" ref="E158:F161">E159</f>
        <v>120000</v>
      </c>
      <c r="F158" s="102">
        <f t="shared" si="24"/>
        <v>170000</v>
      </c>
    </row>
    <row r="159" spans="1:6" s="22" customFormat="1" ht="31.5">
      <c r="A159" s="76" t="s">
        <v>424</v>
      </c>
      <c r="B159" s="55" t="s">
        <v>425</v>
      </c>
      <c r="C159" s="55"/>
      <c r="D159" s="77">
        <f>D160</f>
        <v>50000</v>
      </c>
      <c r="E159" s="77">
        <f t="shared" si="24"/>
        <v>120000</v>
      </c>
      <c r="F159" s="77">
        <f t="shared" si="24"/>
        <v>170000</v>
      </c>
    </row>
    <row r="160" spans="1:6" s="22" customFormat="1" ht="15.75">
      <c r="A160" s="76" t="s">
        <v>426</v>
      </c>
      <c r="B160" s="55" t="s">
        <v>427</v>
      </c>
      <c r="C160" s="55"/>
      <c r="D160" s="77">
        <f>D161+D163</f>
        <v>50000</v>
      </c>
      <c r="E160" s="77">
        <f>E161+E163</f>
        <v>120000</v>
      </c>
      <c r="F160" s="77">
        <f>F161+F163</f>
        <v>170000</v>
      </c>
    </row>
    <row r="161" spans="1:6" s="22" customFormat="1" ht="47.25">
      <c r="A161" s="76" t="s">
        <v>23</v>
      </c>
      <c r="B161" s="55" t="s">
        <v>427</v>
      </c>
      <c r="C161" s="55" t="s">
        <v>24</v>
      </c>
      <c r="D161" s="77">
        <f>D162</f>
        <v>50000</v>
      </c>
      <c r="E161" s="77">
        <f t="shared" si="24"/>
        <v>0</v>
      </c>
      <c r="F161" s="77">
        <f t="shared" si="24"/>
        <v>50000</v>
      </c>
    </row>
    <row r="162" spans="1:6" s="22" customFormat="1" ht="15.75">
      <c r="A162" s="76" t="s">
        <v>429</v>
      </c>
      <c r="B162" s="55" t="s">
        <v>427</v>
      </c>
      <c r="C162" s="55" t="s">
        <v>26</v>
      </c>
      <c r="D162" s="77">
        <v>50000</v>
      </c>
      <c r="E162" s="42"/>
      <c r="F162" s="42">
        <f>SUM(D162:E162)</f>
        <v>50000</v>
      </c>
    </row>
    <row r="163" spans="1:6" s="22" customFormat="1" ht="15.75">
      <c r="A163" s="33" t="s">
        <v>27</v>
      </c>
      <c r="B163" s="55" t="s">
        <v>427</v>
      </c>
      <c r="C163" s="30" t="s">
        <v>28</v>
      </c>
      <c r="D163" s="77">
        <f>D164</f>
        <v>0</v>
      </c>
      <c r="E163" s="77">
        <f>E164</f>
        <v>120000</v>
      </c>
      <c r="F163" s="77">
        <f>F164</f>
        <v>120000</v>
      </c>
    </row>
    <row r="164" spans="1:6" s="22" customFormat="1" ht="31.5">
      <c r="A164" s="33" t="s">
        <v>29</v>
      </c>
      <c r="B164" s="55" t="s">
        <v>427</v>
      </c>
      <c r="C164" s="30" t="s">
        <v>30</v>
      </c>
      <c r="D164" s="77"/>
      <c r="E164" s="42">
        <v>120000</v>
      </c>
      <c r="F164" s="42">
        <f>SUM(D164:E164)</f>
        <v>120000</v>
      </c>
    </row>
    <row r="165" spans="1:6" s="22" customFormat="1" ht="28.5" customHeight="1">
      <c r="A165" s="25" t="s">
        <v>466</v>
      </c>
      <c r="B165" s="26" t="s">
        <v>47</v>
      </c>
      <c r="C165" s="26"/>
      <c r="D165" s="21">
        <f aca="true" t="shared" si="25" ref="D165:F166">D166</f>
        <v>3615480</v>
      </c>
      <c r="E165" s="21">
        <f t="shared" si="25"/>
        <v>0</v>
      </c>
      <c r="F165" s="21">
        <f t="shared" si="25"/>
        <v>3615480</v>
      </c>
    </row>
    <row r="166" spans="1:6" s="22" customFormat="1" ht="47.25">
      <c r="A166" s="23" t="s">
        <v>48</v>
      </c>
      <c r="B166" s="24" t="s">
        <v>49</v>
      </c>
      <c r="C166" s="24"/>
      <c r="D166" s="29">
        <f t="shared" si="25"/>
        <v>3615480</v>
      </c>
      <c r="E166" s="29">
        <f t="shared" si="25"/>
        <v>0</v>
      </c>
      <c r="F166" s="29">
        <f t="shared" si="25"/>
        <v>3615480</v>
      </c>
    </row>
    <row r="167" spans="1:6" s="22" customFormat="1" ht="31.5">
      <c r="A167" s="23" t="s">
        <v>50</v>
      </c>
      <c r="B167" s="24" t="s">
        <v>51</v>
      </c>
      <c r="C167" s="24"/>
      <c r="D167" s="29">
        <f>D168+D171</f>
        <v>3615480</v>
      </c>
      <c r="E167" s="29">
        <f>E168+E171</f>
        <v>0</v>
      </c>
      <c r="F167" s="29">
        <f>F168+F171</f>
        <v>3615480</v>
      </c>
    </row>
    <row r="168" spans="1:6" s="22" customFormat="1" ht="45.75" customHeight="1">
      <c r="A168" s="28" t="s">
        <v>23</v>
      </c>
      <c r="B168" s="24" t="s">
        <v>51</v>
      </c>
      <c r="C168" s="24" t="s">
        <v>24</v>
      </c>
      <c r="D168" s="29">
        <f>D170+D169</f>
        <v>3460480</v>
      </c>
      <c r="E168" s="29">
        <f>E170+E169</f>
        <v>0</v>
      </c>
      <c r="F168" s="29">
        <f>F170+F169</f>
        <v>3460480</v>
      </c>
    </row>
    <row r="169" spans="1:6" s="22" customFormat="1" ht="15.75">
      <c r="A169" s="28" t="s">
        <v>222</v>
      </c>
      <c r="B169" s="24" t="s">
        <v>51</v>
      </c>
      <c r="C169" s="24" t="s">
        <v>223</v>
      </c>
      <c r="D169" s="29">
        <v>70000</v>
      </c>
      <c r="E169" s="42"/>
      <c r="F169" s="42">
        <f>SUM(D169:E169)</f>
        <v>70000</v>
      </c>
    </row>
    <row r="170" spans="1:6" s="22" customFormat="1" ht="16.5" customHeight="1">
      <c r="A170" s="28" t="s">
        <v>25</v>
      </c>
      <c r="B170" s="24" t="s">
        <v>51</v>
      </c>
      <c r="C170" s="24" t="s">
        <v>26</v>
      </c>
      <c r="D170" s="29">
        <v>3390480</v>
      </c>
      <c r="E170" s="42"/>
      <c r="F170" s="42">
        <f>SUM(D170:E170)</f>
        <v>3390480</v>
      </c>
    </row>
    <row r="171" spans="1:6" s="22" customFormat="1" ht="16.5" customHeight="1">
      <c r="A171" s="28" t="s">
        <v>27</v>
      </c>
      <c r="B171" s="24" t="s">
        <v>51</v>
      </c>
      <c r="C171" s="24" t="s">
        <v>28</v>
      </c>
      <c r="D171" s="29">
        <f>D172</f>
        <v>155000</v>
      </c>
      <c r="E171" s="29">
        <f>E172</f>
        <v>0</v>
      </c>
      <c r="F171" s="29">
        <f>F172</f>
        <v>155000</v>
      </c>
    </row>
    <row r="172" spans="1:6" s="22" customFormat="1" ht="31.5">
      <c r="A172" s="28" t="s">
        <v>29</v>
      </c>
      <c r="B172" s="24" t="s">
        <v>51</v>
      </c>
      <c r="C172" s="24" t="s">
        <v>30</v>
      </c>
      <c r="D172" s="29">
        <v>155000</v>
      </c>
      <c r="E172" s="42"/>
      <c r="F172" s="42">
        <f>SUM(D172:E172)</f>
        <v>155000</v>
      </c>
    </row>
    <row r="173" spans="1:6" s="22" customFormat="1" ht="31.5">
      <c r="A173" s="44" t="s">
        <v>467</v>
      </c>
      <c r="B173" s="45" t="s">
        <v>40</v>
      </c>
      <c r="C173" s="45"/>
      <c r="D173" s="21">
        <f>D174+D181+D178</f>
        <v>1009336</v>
      </c>
      <c r="E173" s="21">
        <f>E174+E181+E178</f>
        <v>300000</v>
      </c>
      <c r="F173" s="21">
        <f>F174+F181+F178</f>
        <v>1309336</v>
      </c>
    </row>
    <row r="174" spans="1:6" s="22" customFormat="1" ht="31.5">
      <c r="A174" s="28" t="s">
        <v>468</v>
      </c>
      <c r="B174" s="30" t="s">
        <v>469</v>
      </c>
      <c r="C174" s="30"/>
      <c r="D174" s="29">
        <f>D175</f>
        <v>100000</v>
      </c>
      <c r="E174" s="29">
        <f aca="true" t="shared" si="26" ref="E174:F176">E175</f>
        <v>300000</v>
      </c>
      <c r="F174" s="29">
        <f t="shared" si="26"/>
        <v>400000</v>
      </c>
    </row>
    <row r="175" spans="1:6" s="22" customFormat="1" ht="15" customHeight="1">
      <c r="A175" s="28" t="s">
        <v>41</v>
      </c>
      <c r="B175" s="30" t="s">
        <v>469</v>
      </c>
      <c r="C175" s="30"/>
      <c r="D175" s="29">
        <f>D176</f>
        <v>100000</v>
      </c>
      <c r="E175" s="29">
        <f t="shared" si="26"/>
        <v>300000</v>
      </c>
      <c r="F175" s="29">
        <f t="shared" si="26"/>
        <v>400000</v>
      </c>
    </row>
    <row r="176" spans="1:6" s="22" customFormat="1" ht="15.75">
      <c r="A176" s="28" t="s">
        <v>34</v>
      </c>
      <c r="B176" s="30" t="s">
        <v>469</v>
      </c>
      <c r="C176" s="30" t="s">
        <v>35</v>
      </c>
      <c r="D176" s="29">
        <f>D177</f>
        <v>100000</v>
      </c>
      <c r="E176" s="29">
        <f t="shared" si="26"/>
        <v>300000</v>
      </c>
      <c r="F176" s="29">
        <f t="shared" si="26"/>
        <v>400000</v>
      </c>
    </row>
    <row r="177" spans="1:6" s="22" customFormat="1" ht="15.75">
      <c r="A177" s="28" t="s">
        <v>42</v>
      </c>
      <c r="B177" s="30" t="s">
        <v>469</v>
      </c>
      <c r="C177" s="30" t="s">
        <v>43</v>
      </c>
      <c r="D177" s="29">
        <v>100000</v>
      </c>
      <c r="E177" s="42">
        <v>300000</v>
      </c>
      <c r="F177" s="42">
        <f>SUM(D177:E177)</f>
        <v>400000</v>
      </c>
    </row>
    <row r="178" spans="1:6" s="22" customFormat="1" ht="31.5">
      <c r="A178" s="28" t="s">
        <v>476</v>
      </c>
      <c r="B178" s="24" t="s">
        <v>477</v>
      </c>
      <c r="C178" s="24"/>
      <c r="D178" s="29">
        <f aca="true" t="shared" si="27" ref="D178:F179">D179</f>
        <v>609336</v>
      </c>
      <c r="E178" s="29">
        <f t="shared" si="27"/>
        <v>0</v>
      </c>
      <c r="F178" s="29">
        <f t="shared" si="27"/>
        <v>609336</v>
      </c>
    </row>
    <row r="179" spans="1:6" s="22" customFormat="1" ht="47.25">
      <c r="A179" s="28" t="s">
        <v>23</v>
      </c>
      <c r="B179" s="24" t="s">
        <v>477</v>
      </c>
      <c r="C179" s="30" t="s">
        <v>24</v>
      </c>
      <c r="D179" s="29">
        <f t="shared" si="27"/>
        <v>609336</v>
      </c>
      <c r="E179" s="29">
        <f t="shared" si="27"/>
        <v>0</v>
      </c>
      <c r="F179" s="29">
        <f t="shared" si="27"/>
        <v>609336</v>
      </c>
    </row>
    <row r="180" spans="1:6" s="22" customFormat="1" ht="15.75">
      <c r="A180" s="28" t="s">
        <v>25</v>
      </c>
      <c r="B180" s="24" t="s">
        <v>477</v>
      </c>
      <c r="C180" s="30" t="s">
        <v>26</v>
      </c>
      <c r="D180" s="29">
        <v>609336</v>
      </c>
      <c r="E180" s="21"/>
      <c r="F180" s="29">
        <f>SUM(D180:E180)</f>
        <v>609336</v>
      </c>
    </row>
    <row r="181" spans="1:6" s="22" customFormat="1" ht="31.5">
      <c r="A181" s="43" t="s">
        <v>389</v>
      </c>
      <c r="B181" s="30" t="s">
        <v>244</v>
      </c>
      <c r="C181" s="30"/>
      <c r="D181" s="29">
        <f aca="true" t="shared" si="28" ref="D181:F182">D182</f>
        <v>300000</v>
      </c>
      <c r="E181" s="29">
        <f t="shared" si="28"/>
        <v>0</v>
      </c>
      <c r="F181" s="29">
        <f t="shared" si="28"/>
        <v>300000</v>
      </c>
    </row>
    <row r="182" spans="1:6" s="22" customFormat="1" ht="16.5" customHeight="1">
      <c r="A182" s="43" t="s">
        <v>27</v>
      </c>
      <c r="B182" s="30" t="s">
        <v>244</v>
      </c>
      <c r="C182" s="30" t="s">
        <v>28</v>
      </c>
      <c r="D182" s="29">
        <f t="shared" si="28"/>
        <v>300000</v>
      </c>
      <c r="E182" s="29">
        <f t="shared" si="28"/>
        <v>0</v>
      </c>
      <c r="F182" s="29">
        <f t="shared" si="28"/>
        <v>300000</v>
      </c>
    </row>
    <row r="183" spans="1:6" s="22" customFormat="1" ht="31.5">
      <c r="A183" s="43" t="s">
        <v>29</v>
      </c>
      <c r="B183" s="30" t="s">
        <v>244</v>
      </c>
      <c r="C183" s="30" t="s">
        <v>30</v>
      </c>
      <c r="D183" s="29">
        <v>300000</v>
      </c>
      <c r="E183" s="42"/>
      <c r="F183" s="42">
        <f>SUM(D183:E183)</f>
        <v>300000</v>
      </c>
    </row>
    <row r="184" spans="1:6" s="103" customFormat="1" ht="15.75">
      <c r="A184" s="25" t="s">
        <v>234</v>
      </c>
      <c r="B184" s="26" t="s">
        <v>470</v>
      </c>
      <c r="C184" s="45"/>
      <c r="D184" s="21">
        <f>D185</f>
        <v>83712</v>
      </c>
      <c r="E184" s="21">
        <f aca="true" t="shared" si="29" ref="E184:F186">E185</f>
        <v>0</v>
      </c>
      <c r="F184" s="21">
        <f t="shared" si="29"/>
        <v>83712</v>
      </c>
    </row>
    <row r="185" spans="1:6" s="22" customFormat="1" ht="47.25">
      <c r="A185" s="23" t="s">
        <v>452</v>
      </c>
      <c r="B185" s="24" t="s">
        <v>390</v>
      </c>
      <c r="C185" s="26"/>
      <c r="D185" s="90">
        <f>D186</f>
        <v>83712</v>
      </c>
      <c r="E185" s="90">
        <f t="shared" si="29"/>
        <v>0</v>
      </c>
      <c r="F185" s="90">
        <f t="shared" si="29"/>
        <v>83712</v>
      </c>
    </row>
    <row r="186" spans="1:6" s="22" customFormat="1" ht="15.75">
      <c r="A186" s="23" t="s">
        <v>171</v>
      </c>
      <c r="B186" s="24" t="s">
        <v>390</v>
      </c>
      <c r="C186" s="24" t="s">
        <v>172</v>
      </c>
      <c r="D186" s="90">
        <f>D187</f>
        <v>83712</v>
      </c>
      <c r="E186" s="90">
        <f t="shared" si="29"/>
        <v>0</v>
      </c>
      <c r="F186" s="90">
        <f t="shared" si="29"/>
        <v>83712</v>
      </c>
    </row>
    <row r="187" spans="1:6" s="22" customFormat="1" ht="15.75">
      <c r="A187" s="23" t="s">
        <v>173</v>
      </c>
      <c r="B187" s="24" t="s">
        <v>390</v>
      </c>
      <c r="C187" s="24" t="s">
        <v>174</v>
      </c>
      <c r="D187" s="90">
        <v>83712</v>
      </c>
      <c r="E187" s="42"/>
      <c r="F187" s="42">
        <f>SUM(D187:E187)</f>
        <v>83712</v>
      </c>
    </row>
    <row r="188" spans="1:6" s="104" customFormat="1" ht="31.5">
      <c r="A188" s="52" t="s">
        <v>141</v>
      </c>
      <c r="B188" s="60" t="s">
        <v>142</v>
      </c>
      <c r="C188" s="60"/>
      <c r="D188" s="68">
        <f>D189</f>
        <v>8518437.52</v>
      </c>
      <c r="E188" s="68">
        <f aca="true" t="shared" si="30" ref="E188:F191">E189</f>
        <v>952361.41</v>
      </c>
      <c r="F188" s="68">
        <f t="shared" si="30"/>
        <v>9470798.93</v>
      </c>
    </row>
    <row r="189" spans="1:6" s="104" customFormat="1" ht="16.5" customHeight="1">
      <c r="A189" s="38" t="s">
        <v>450</v>
      </c>
      <c r="B189" s="55" t="s">
        <v>143</v>
      </c>
      <c r="C189" s="60"/>
      <c r="D189" s="36">
        <f>D190</f>
        <v>8518437.52</v>
      </c>
      <c r="E189" s="36">
        <f t="shared" si="30"/>
        <v>952361.41</v>
      </c>
      <c r="F189" s="36">
        <f t="shared" si="30"/>
        <v>9470798.93</v>
      </c>
    </row>
    <row r="190" spans="1:6" s="104" customFormat="1" ht="15.75">
      <c r="A190" s="105" t="s">
        <v>144</v>
      </c>
      <c r="B190" s="55" t="s">
        <v>145</v>
      </c>
      <c r="C190" s="60"/>
      <c r="D190" s="36">
        <f>D191</f>
        <v>8518437.52</v>
      </c>
      <c r="E190" s="36">
        <f t="shared" si="30"/>
        <v>952361.41</v>
      </c>
      <c r="F190" s="36">
        <f t="shared" si="30"/>
        <v>9470798.93</v>
      </c>
    </row>
    <row r="191" spans="1:6" s="104" customFormat="1" ht="16.5" customHeight="1">
      <c r="A191" s="76" t="s">
        <v>27</v>
      </c>
      <c r="B191" s="55" t="s">
        <v>145</v>
      </c>
      <c r="C191" s="55" t="s">
        <v>28</v>
      </c>
      <c r="D191" s="36">
        <f>D192</f>
        <v>8518437.52</v>
      </c>
      <c r="E191" s="36">
        <f t="shared" si="30"/>
        <v>952361.41</v>
      </c>
      <c r="F191" s="36">
        <f t="shared" si="30"/>
        <v>9470798.93</v>
      </c>
    </row>
    <row r="192" spans="1:6" s="104" customFormat="1" ht="31.5">
      <c r="A192" s="76" t="s">
        <v>29</v>
      </c>
      <c r="B192" s="55" t="s">
        <v>145</v>
      </c>
      <c r="C192" s="55" t="s">
        <v>30</v>
      </c>
      <c r="D192" s="36">
        <v>8518437.52</v>
      </c>
      <c r="E192" s="113">
        <v>952361.41</v>
      </c>
      <c r="F192" s="113">
        <f>SUM(D192:E192)</f>
        <v>9470798.93</v>
      </c>
    </row>
    <row r="193" spans="1:6" s="22" customFormat="1" ht="15.75">
      <c r="A193" s="52" t="s">
        <v>204</v>
      </c>
      <c r="B193" s="45" t="s">
        <v>206</v>
      </c>
      <c r="C193" s="24"/>
      <c r="D193" s="41">
        <f>D194</f>
        <v>80000</v>
      </c>
      <c r="E193" s="41">
        <f aca="true" t="shared" si="31" ref="E193:F195">E194</f>
        <v>0</v>
      </c>
      <c r="F193" s="41">
        <f t="shared" si="31"/>
        <v>80000</v>
      </c>
    </row>
    <row r="194" spans="1:6" s="22" customFormat="1" ht="15.75">
      <c r="A194" s="38" t="s">
        <v>207</v>
      </c>
      <c r="B194" s="30" t="s">
        <v>208</v>
      </c>
      <c r="C194" s="30"/>
      <c r="D194" s="42">
        <f>D195</f>
        <v>80000</v>
      </c>
      <c r="E194" s="42">
        <f t="shared" si="31"/>
        <v>0</v>
      </c>
      <c r="F194" s="42">
        <f t="shared" si="31"/>
        <v>80000</v>
      </c>
    </row>
    <row r="195" spans="1:6" s="22" customFormat="1" ht="16.5" customHeight="1">
      <c r="A195" s="28" t="s">
        <v>27</v>
      </c>
      <c r="B195" s="30" t="s">
        <v>208</v>
      </c>
      <c r="C195" s="30" t="s">
        <v>28</v>
      </c>
      <c r="D195" s="42">
        <f>D196</f>
        <v>80000</v>
      </c>
      <c r="E195" s="42">
        <f t="shared" si="31"/>
        <v>0</v>
      </c>
      <c r="F195" s="42">
        <f t="shared" si="31"/>
        <v>80000</v>
      </c>
    </row>
    <row r="196" spans="1:6" s="22" customFormat="1" ht="31.5">
      <c r="A196" s="28" t="s">
        <v>29</v>
      </c>
      <c r="B196" s="30" t="s">
        <v>208</v>
      </c>
      <c r="C196" s="30" t="s">
        <v>30</v>
      </c>
      <c r="D196" s="42">
        <v>80000</v>
      </c>
      <c r="E196" s="42"/>
      <c r="F196" s="42">
        <f>SUM(D196:E196)</f>
        <v>80000</v>
      </c>
    </row>
    <row r="197" spans="1:6" s="32" customFormat="1" ht="16.5" customHeight="1">
      <c r="A197" s="96" t="s">
        <v>59</v>
      </c>
      <c r="B197" s="106" t="s">
        <v>61</v>
      </c>
      <c r="C197" s="26"/>
      <c r="D197" s="21">
        <f aca="true" t="shared" si="32" ref="D197:F198">D198</f>
        <v>902900</v>
      </c>
      <c r="E197" s="21">
        <f t="shared" si="32"/>
        <v>0</v>
      </c>
      <c r="F197" s="21">
        <f t="shared" si="32"/>
        <v>902900</v>
      </c>
    </row>
    <row r="198" spans="1:6" s="32" customFormat="1" ht="15.75">
      <c r="A198" s="33" t="s">
        <v>62</v>
      </c>
      <c r="B198" s="34" t="s">
        <v>63</v>
      </c>
      <c r="C198" s="24"/>
      <c r="D198" s="29">
        <f t="shared" si="32"/>
        <v>902900</v>
      </c>
      <c r="E198" s="29">
        <f t="shared" si="32"/>
        <v>0</v>
      </c>
      <c r="F198" s="29">
        <f t="shared" si="32"/>
        <v>902900</v>
      </c>
    </row>
    <row r="199" spans="1:6" s="32" customFormat="1" ht="31.5">
      <c r="A199" s="35" t="s">
        <v>64</v>
      </c>
      <c r="B199" s="34" t="s">
        <v>65</v>
      </c>
      <c r="C199" s="24"/>
      <c r="D199" s="29">
        <f>D200+D202</f>
        <v>902900</v>
      </c>
      <c r="E199" s="29">
        <f>E200+E202</f>
        <v>0</v>
      </c>
      <c r="F199" s="29">
        <f>F200+F202</f>
        <v>902900</v>
      </c>
    </row>
    <row r="200" spans="1:6" s="32" customFormat="1" ht="47.25">
      <c r="A200" s="23" t="s">
        <v>66</v>
      </c>
      <c r="B200" s="34" t="s">
        <v>65</v>
      </c>
      <c r="C200" s="24" t="s">
        <v>24</v>
      </c>
      <c r="D200" s="29">
        <f>D201</f>
        <v>812859</v>
      </c>
      <c r="E200" s="29">
        <f>E201</f>
        <v>0</v>
      </c>
      <c r="F200" s="29">
        <f>F201</f>
        <v>812859</v>
      </c>
    </row>
    <row r="201" spans="1:6" s="32" customFormat="1" ht="15.75">
      <c r="A201" s="23" t="s">
        <v>67</v>
      </c>
      <c r="B201" s="34" t="s">
        <v>65</v>
      </c>
      <c r="C201" s="24" t="s">
        <v>26</v>
      </c>
      <c r="D201" s="29">
        <v>812859</v>
      </c>
      <c r="E201" s="93"/>
      <c r="F201" s="29">
        <f>SUM(D201:E201)</f>
        <v>812859</v>
      </c>
    </row>
    <row r="202" spans="1:6" s="32" customFormat="1" ht="15.75">
      <c r="A202" s="23" t="s">
        <v>68</v>
      </c>
      <c r="B202" s="34" t="s">
        <v>65</v>
      </c>
      <c r="C202" s="24" t="s">
        <v>28</v>
      </c>
      <c r="D202" s="29">
        <f>D203</f>
        <v>90041</v>
      </c>
      <c r="E202" s="29">
        <f>E203</f>
        <v>0</v>
      </c>
      <c r="F202" s="29">
        <f>F203</f>
        <v>90041</v>
      </c>
    </row>
    <row r="203" spans="1:6" s="32" customFormat="1" ht="15.75">
      <c r="A203" s="23" t="s">
        <v>69</v>
      </c>
      <c r="B203" s="34" t="s">
        <v>65</v>
      </c>
      <c r="C203" s="24" t="s">
        <v>30</v>
      </c>
      <c r="D203" s="29">
        <v>90041</v>
      </c>
      <c r="E203" s="93"/>
      <c r="F203" s="29">
        <f>SUM(D203:E203)</f>
        <v>90041</v>
      </c>
    </row>
  </sheetData>
  <sheetProtection/>
  <mergeCells count="2">
    <mergeCell ref="D1:F1"/>
    <mergeCell ref="A2:F2"/>
  </mergeCells>
  <printOptions/>
  <pageMargins left="0.5905511811023623" right="0.3937007874015748" top="0.3937007874015748" bottom="0.3937007874015748" header="0" footer="0"/>
  <pageSetup fitToHeight="0" fitToWidth="1" horizontalDpi="600" verticalDpi="600" orientation="portrait" paperSize="9" scale="6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"/>
  <sheetViews>
    <sheetView tabSelected="1" zoomScalePageLayoutView="0" workbookViewId="0" topLeftCell="A1">
      <selection activeCell="J8" sqref="J8"/>
    </sheetView>
  </sheetViews>
  <sheetFormatPr defaultColWidth="9.00390625" defaultRowHeight="15.75"/>
  <cols>
    <col min="1" max="1" width="26.625" style="0" customWidth="1"/>
    <col min="2" max="2" width="38.375" style="0" customWidth="1"/>
    <col min="3" max="5" width="14.25390625" style="0" customWidth="1"/>
    <col min="6" max="6" width="13.25390625" style="0" bestFit="1" customWidth="1"/>
  </cols>
  <sheetData>
    <row r="1" spans="2:5" s="4" customFormat="1" ht="64.5" customHeight="1">
      <c r="B1" s="5"/>
      <c r="C1" s="194" t="s">
        <v>495</v>
      </c>
      <c r="D1" s="194"/>
      <c r="E1" s="194"/>
    </row>
    <row r="2" spans="1:5" ht="47.25" customHeight="1">
      <c r="A2" s="192" t="s">
        <v>505</v>
      </c>
      <c r="B2" s="192"/>
      <c r="C2" s="192"/>
      <c r="D2" s="192"/>
      <c r="E2" s="192"/>
    </row>
    <row r="3" spans="3:5" ht="15.75">
      <c r="C3" s="6"/>
      <c r="D3" s="6"/>
      <c r="E3" s="6"/>
    </row>
    <row r="4" spans="1:5" ht="31.5">
      <c r="A4" s="7" t="s">
        <v>1</v>
      </c>
      <c r="B4" s="7" t="s">
        <v>0</v>
      </c>
      <c r="C4" s="7" t="s">
        <v>496</v>
      </c>
      <c r="D4" s="7" t="s">
        <v>497</v>
      </c>
      <c r="E4" s="7" t="s">
        <v>498</v>
      </c>
    </row>
    <row r="5" spans="1:5" s="4" customFormat="1" ht="11.25">
      <c r="A5" s="8">
        <v>1</v>
      </c>
      <c r="B5" s="8">
        <v>2</v>
      </c>
      <c r="C5" s="8">
        <v>3</v>
      </c>
      <c r="D5" s="8">
        <v>3</v>
      </c>
      <c r="E5" s="8">
        <v>3</v>
      </c>
    </row>
    <row r="6" spans="1:6" ht="36" customHeight="1">
      <c r="A6" s="9"/>
      <c r="B6" s="9" t="s">
        <v>2</v>
      </c>
      <c r="C6" s="181">
        <f>C7+C13+C10</f>
        <v>13314219.98</v>
      </c>
      <c r="D6" s="181">
        <f>D7+D13+D10</f>
        <v>641616</v>
      </c>
      <c r="E6" s="181">
        <f>E7+E13+E10</f>
        <v>282790</v>
      </c>
      <c r="F6" s="10"/>
    </row>
    <row r="7" spans="1:5" ht="31.5" customHeight="1">
      <c r="A7" s="2" t="s">
        <v>3</v>
      </c>
      <c r="B7" s="3" t="s">
        <v>4</v>
      </c>
      <c r="C7" s="176">
        <f aca="true" t="shared" si="0" ref="C7:E8">C8</f>
        <v>0</v>
      </c>
      <c r="D7" s="176">
        <f t="shared" si="0"/>
        <v>0</v>
      </c>
      <c r="E7" s="176">
        <f t="shared" si="0"/>
        <v>0</v>
      </c>
    </row>
    <row r="8" spans="1:5" ht="45" customHeight="1">
      <c r="A8" s="2" t="s">
        <v>5</v>
      </c>
      <c r="B8" s="3" t="s">
        <v>6</v>
      </c>
      <c r="C8" s="177">
        <f t="shared" si="0"/>
        <v>0</v>
      </c>
      <c r="D8" s="177">
        <f t="shared" si="0"/>
        <v>0</v>
      </c>
      <c r="E8" s="177">
        <f t="shared" si="0"/>
        <v>0</v>
      </c>
    </row>
    <row r="9" spans="1:5" ht="45.75" customHeight="1">
      <c r="A9" s="2" t="s">
        <v>8</v>
      </c>
      <c r="B9" s="179" t="s">
        <v>9</v>
      </c>
      <c r="C9" s="177"/>
      <c r="D9" s="177"/>
      <c r="E9" s="177"/>
    </row>
    <row r="10" spans="1:5" ht="51" customHeight="1">
      <c r="A10" s="2" t="s">
        <v>499</v>
      </c>
      <c r="B10" s="3" t="s">
        <v>500</v>
      </c>
      <c r="C10" s="177">
        <f aca="true" t="shared" si="1" ref="C10:E11">C11</f>
        <v>0</v>
      </c>
      <c r="D10" s="177">
        <f t="shared" si="1"/>
        <v>0</v>
      </c>
      <c r="E10" s="177">
        <f t="shared" si="1"/>
        <v>0</v>
      </c>
    </row>
    <row r="11" spans="1:5" ht="47.25">
      <c r="A11" s="2" t="s">
        <v>501</v>
      </c>
      <c r="B11" s="3" t="s">
        <v>502</v>
      </c>
      <c r="C11" s="177">
        <f t="shared" si="1"/>
        <v>0</v>
      </c>
      <c r="D11" s="177">
        <f t="shared" si="1"/>
        <v>0</v>
      </c>
      <c r="E11" s="177">
        <f t="shared" si="1"/>
        <v>0</v>
      </c>
    </row>
    <row r="12" spans="1:5" ht="63">
      <c r="A12" s="2" t="s">
        <v>503</v>
      </c>
      <c r="B12" s="3" t="s">
        <v>504</v>
      </c>
      <c r="C12" s="177">
        <v>0</v>
      </c>
      <c r="D12" s="177"/>
      <c r="E12" s="177"/>
    </row>
    <row r="13" spans="1:6" ht="15.75">
      <c r="A13" s="2" t="s">
        <v>10</v>
      </c>
      <c r="B13" s="180" t="s">
        <v>7</v>
      </c>
      <c r="C13" s="178">
        <v>13314219.98</v>
      </c>
      <c r="D13" s="178">
        <v>641616</v>
      </c>
      <c r="E13" s="178">
        <v>282790</v>
      </c>
      <c r="F13" s="10"/>
    </row>
    <row r="14" spans="2:6" ht="15.75">
      <c r="B14" s="67"/>
      <c r="C14" s="10"/>
      <c r="D14" s="10"/>
      <c r="E14" s="10"/>
      <c r="F14" s="10"/>
    </row>
    <row r="15" spans="3:5" ht="15.75">
      <c r="C15" s="10"/>
      <c r="D15" s="10"/>
      <c r="E15" s="10"/>
    </row>
    <row r="16" spans="3:5" ht="15.75">
      <c r="C16" s="10"/>
      <c r="D16" s="10"/>
      <c r="E16" s="10"/>
    </row>
    <row r="17" spans="3:5" ht="15.75">
      <c r="C17" s="10"/>
      <c r="D17" s="10"/>
      <c r="E17" s="10"/>
    </row>
    <row r="18" spans="3:5" ht="15.75">
      <c r="C18" s="10"/>
      <c r="D18" s="10"/>
      <c r="E18" s="10"/>
    </row>
    <row r="19" spans="3:5" ht="15.75">
      <c r="C19" s="10"/>
      <c r="D19" s="10"/>
      <c r="E19" s="10"/>
    </row>
    <row r="20" spans="3:5" ht="15.75">
      <c r="C20" s="10"/>
      <c r="D20" s="10"/>
      <c r="E20" s="10"/>
    </row>
  </sheetData>
  <sheetProtection/>
  <mergeCells count="2">
    <mergeCell ref="A2:E2"/>
    <mergeCell ref="C1:E1"/>
  </mergeCells>
  <printOptions/>
  <pageMargins left="0.5118110236220472" right="0.31496062992125984" top="0.5511811023622047" bottom="0.5511811023622047" header="0" footer="0"/>
  <pageSetup fitToHeight="0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Годунова Н.Е.</dc:creator>
  <cp:keywords/>
  <dc:description/>
  <cp:lastModifiedBy>GL-BUH</cp:lastModifiedBy>
  <cp:lastPrinted>2023-04-24T09:29:17Z</cp:lastPrinted>
  <dcterms:created xsi:type="dcterms:W3CDTF">2011-10-03T10:41:44Z</dcterms:created>
  <dcterms:modified xsi:type="dcterms:W3CDTF">2023-04-24T09:31:24Z</dcterms:modified>
  <cp:category/>
  <cp:version/>
  <cp:contentType/>
  <cp:contentStatus/>
</cp:coreProperties>
</file>